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8535" windowHeight="54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Лист1!$A$1:$I$171</definedName>
  </definedNames>
  <calcPr calcId="124519"/>
</workbook>
</file>

<file path=xl/calcChain.xml><?xml version="1.0" encoding="utf-8"?>
<calcChain xmlns="http://schemas.openxmlformats.org/spreadsheetml/2006/main">
  <c r="C171" i="1"/>
  <c r="C103"/>
  <c r="D102"/>
  <c r="E102"/>
  <c r="D103"/>
  <c r="E103"/>
  <c r="D104"/>
  <c r="E104"/>
  <c r="C107"/>
  <c r="C104"/>
  <c r="G106"/>
  <c r="F106"/>
  <c r="C118"/>
  <c r="C119"/>
  <c r="C120"/>
  <c r="D127"/>
  <c r="E127"/>
  <c r="C127"/>
  <c r="C164"/>
  <c r="C163" s="1"/>
  <c r="D162"/>
  <c r="E162"/>
  <c r="D163"/>
  <c r="E163"/>
  <c r="D164"/>
  <c r="E164"/>
  <c r="D158"/>
  <c r="E158"/>
  <c r="D159"/>
  <c r="E159"/>
  <c r="D160"/>
  <c r="E160"/>
  <c r="C158"/>
  <c r="C159"/>
  <c r="C160"/>
  <c r="D143"/>
  <c r="E143"/>
  <c r="C143"/>
  <c r="F143" s="1"/>
  <c r="G157"/>
  <c r="F157"/>
  <c r="D156"/>
  <c r="D154" s="1"/>
  <c r="E156"/>
  <c r="C156"/>
  <c r="C154" s="1"/>
  <c r="D152"/>
  <c r="D150" s="1"/>
  <c r="E152"/>
  <c r="E150" s="1"/>
  <c r="C152"/>
  <c r="C150" s="1"/>
  <c r="D148"/>
  <c r="D147" s="1"/>
  <c r="E148"/>
  <c r="C148"/>
  <c r="C147" s="1"/>
  <c r="F149"/>
  <c r="F146"/>
  <c r="G149"/>
  <c r="G146"/>
  <c r="G143"/>
  <c r="G142"/>
  <c r="G140"/>
  <c r="G141"/>
  <c r="G133"/>
  <c r="G136"/>
  <c r="G128"/>
  <c r="G124"/>
  <c r="G125"/>
  <c r="G121"/>
  <c r="G122"/>
  <c r="G117"/>
  <c r="G115"/>
  <c r="G110"/>
  <c r="G109"/>
  <c r="G108"/>
  <c r="G105"/>
  <c r="F142"/>
  <c r="D145"/>
  <c r="D144" s="1"/>
  <c r="E145"/>
  <c r="G145" s="1"/>
  <c r="C145"/>
  <c r="C144" s="1"/>
  <c r="F141"/>
  <c r="F140"/>
  <c r="F136"/>
  <c r="F133"/>
  <c r="F129"/>
  <c r="D135"/>
  <c r="E135"/>
  <c r="C135"/>
  <c r="D132"/>
  <c r="E132"/>
  <c r="C132"/>
  <c r="D126"/>
  <c r="F128"/>
  <c r="F123"/>
  <c r="F124"/>
  <c r="F125"/>
  <c r="D114"/>
  <c r="E114"/>
  <c r="C114"/>
  <c r="D107"/>
  <c r="E107"/>
  <c r="G107" s="1"/>
  <c r="F82"/>
  <c r="G82"/>
  <c r="E82"/>
  <c r="F31"/>
  <c r="G45"/>
  <c r="F45"/>
  <c r="G37"/>
  <c r="G36"/>
  <c r="F36"/>
  <c r="G28"/>
  <c r="F28"/>
  <c r="F132" l="1"/>
  <c r="E144"/>
  <c r="G144" s="1"/>
  <c r="F156"/>
  <c r="G127"/>
  <c r="F135"/>
  <c r="G114"/>
  <c r="E126"/>
  <c r="G126" s="1"/>
  <c r="F145"/>
  <c r="G135"/>
  <c r="G148"/>
  <c r="G132"/>
  <c r="E147"/>
  <c r="G147" s="1"/>
  <c r="G156"/>
  <c r="E154"/>
  <c r="F148"/>
  <c r="E18"/>
  <c r="D18"/>
  <c r="C18"/>
  <c r="F21"/>
  <c r="G21"/>
  <c r="G11"/>
  <c r="F147" l="1"/>
  <c r="F144"/>
  <c r="F154"/>
  <c r="G154"/>
  <c r="D60" l="1"/>
  <c r="F127"/>
  <c r="F121"/>
  <c r="F122"/>
  <c r="F117"/>
  <c r="F116"/>
  <c r="F115"/>
  <c r="F114"/>
  <c r="F109"/>
  <c r="F110"/>
  <c r="F105"/>
  <c r="F107"/>
  <c r="F108"/>
  <c r="D120"/>
  <c r="D119" s="1"/>
  <c r="E120"/>
  <c r="C162"/>
  <c r="D139"/>
  <c r="E139"/>
  <c r="C139"/>
  <c r="D134"/>
  <c r="E134"/>
  <c r="C134"/>
  <c r="D131"/>
  <c r="E131"/>
  <c r="C131"/>
  <c r="C126"/>
  <c r="E119"/>
  <c r="I79"/>
  <c r="I81"/>
  <c r="I82"/>
  <c r="I83"/>
  <c r="I85"/>
  <c r="I87"/>
  <c r="I90"/>
  <c r="I91"/>
  <c r="I92"/>
  <c r="H79"/>
  <c r="H80"/>
  <c r="H81"/>
  <c r="H82"/>
  <c r="H83"/>
  <c r="H85"/>
  <c r="H87"/>
  <c r="H88"/>
  <c r="H90"/>
  <c r="H91"/>
  <c r="H92"/>
  <c r="G89"/>
  <c r="F89"/>
  <c r="E89"/>
  <c r="F86"/>
  <c r="G86"/>
  <c r="E86"/>
  <c r="F84"/>
  <c r="G84"/>
  <c r="E84"/>
  <c r="F78"/>
  <c r="G78"/>
  <c r="E78"/>
  <c r="E68"/>
  <c r="C68"/>
  <c r="G50"/>
  <c r="G52"/>
  <c r="G56"/>
  <c r="G58"/>
  <c r="G61"/>
  <c r="G62"/>
  <c r="G63"/>
  <c r="F50"/>
  <c r="F51"/>
  <c r="F52"/>
  <c r="F56"/>
  <c r="F58"/>
  <c r="F59"/>
  <c r="F61"/>
  <c r="F62"/>
  <c r="F63"/>
  <c r="E60"/>
  <c r="C60"/>
  <c r="D57"/>
  <c r="E57"/>
  <c r="C57"/>
  <c r="D55"/>
  <c r="E55"/>
  <c r="C55"/>
  <c r="D53"/>
  <c r="C53"/>
  <c r="E54"/>
  <c r="G54" s="1"/>
  <c r="D49"/>
  <c r="E49"/>
  <c r="C49"/>
  <c r="G27"/>
  <c r="G39"/>
  <c r="G44"/>
  <c r="F27"/>
  <c r="F30"/>
  <c r="F32"/>
  <c r="F37"/>
  <c r="F39"/>
  <c r="F41"/>
  <c r="F42"/>
  <c r="F43"/>
  <c r="F44"/>
  <c r="D35"/>
  <c r="D29" s="1"/>
  <c r="E35"/>
  <c r="E29" s="1"/>
  <c r="D38"/>
  <c r="E38"/>
  <c r="D40"/>
  <c r="E40"/>
  <c r="C40"/>
  <c r="C38"/>
  <c r="C35"/>
  <c r="C29" s="1"/>
  <c r="D26"/>
  <c r="E26"/>
  <c r="C26"/>
  <c r="G9"/>
  <c r="G10"/>
  <c r="G12"/>
  <c r="G13"/>
  <c r="G14"/>
  <c r="G15"/>
  <c r="G16"/>
  <c r="G17"/>
  <c r="G19"/>
  <c r="G20"/>
  <c r="G22"/>
  <c r="F9"/>
  <c r="F10"/>
  <c r="F11"/>
  <c r="F12"/>
  <c r="F13"/>
  <c r="F14"/>
  <c r="F15"/>
  <c r="F16"/>
  <c r="F17"/>
  <c r="F19"/>
  <c r="F20"/>
  <c r="F22"/>
  <c r="E8"/>
  <c r="E23" s="1"/>
  <c r="D8"/>
  <c r="D23" s="1"/>
  <c r="C8"/>
  <c r="G40" l="1"/>
  <c r="G131"/>
  <c r="F134"/>
  <c r="G134"/>
  <c r="D138"/>
  <c r="D137"/>
  <c r="G139"/>
  <c r="E137"/>
  <c r="G103"/>
  <c r="G104"/>
  <c r="C138"/>
  <c r="C137"/>
  <c r="G120"/>
  <c r="G119"/>
  <c r="E138"/>
  <c r="F139"/>
  <c r="F131"/>
  <c r="E130"/>
  <c r="F38"/>
  <c r="D130"/>
  <c r="J28"/>
  <c r="G57"/>
  <c r="H86"/>
  <c r="I78"/>
  <c r="E25"/>
  <c r="E24" s="1"/>
  <c r="I84"/>
  <c r="C130"/>
  <c r="F126"/>
  <c r="F119"/>
  <c r="F120"/>
  <c r="C25"/>
  <c r="C24" s="1"/>
  <c r="G38"/>
  <c r="D118"/>
  <c r="D25"/>
  <c r="D24" s="1"/>
  <c r="I86"/>
  <c r="E118"/>
  <c r="F104"/>
  <c r="I89"/>
  <c r="H89"/>
  <c r="H84"/>
  <c r="G93"/>
  <c r="G77" s="1"/>
  <c r="H78"/>
  <c r="F93"/>
  <c r="E93"/>
  <c r="F40"/>
  <c r="F35"/>
  <c r="F29" s="1"/>
  <c r="G26"/>
  <c r="F26"/>
  <c r="F18"/>
  <c r="G18"/>
  <c r="C23"/>
  <c r="F8"/>
  <c r="F57"/>
  <c r="D64"/>
  <c r="F55"/>
  <c r="G55"/>
  <c r="C64"/>
  <c r="C67" s="1"/>
  <c r="E53"/>
  <c r="G53" s="1"/>
  <c r="F54"/>
  <c r="F49"/>
  <c r="G49"/>
  <c r="F60"/>
  <c r="G60"/>
  <c r="G8"/>
  <c r="C102" l="1"/>
  <c r="G138"/>
  <c r="G137"/>
  <c r="G118"/>
  <c r="G130"/>
  <c r="F137"/>
  <c r="F138"/>
  <c r="F130"/>
  <c r="F24"/>
  <c r="D171"/>
  <c r="F118"/>
  <c r="F103"/>
  <c r="F77"/>
  <c r="I77" s="1"/>
  <c r="I93"/>
  <c r="H93"/>
  <c r="E77"/>
  <c r="H77" s="1"/>
  <c r="E47"/>
  <c r="G24"/>
  <c r="G25"/>
  <c r="D47"/>
  <c r="F25"/>
  <c r="C47"/>
  <c r="F53"/>
  <c r="E64"/>
  <c r="G23"/>
  <c r="F23"/>
  <c r="F102" l="1"/>
  <c r="E171"/>
  <c r="G47"/>
  <c r="F47"/>
  <c r="F64"/>
  <c r="E67"/>
</calcChain>
</file>

<file path=xl/sharedStrings.xml><?xml version="1.0" encoding="utf-8"?>
<sst xmlns="http://schemas.openxmlformats.org/spreadsheetml/2006/main" count="316" uniqueCount="268">
  <si>
    <t>Код по бюджетной классификации</t>
  </si>
  <si>
    <t>Наименование показателя</t>
  </si>
  <si>
    <t>Бюджеты, принятые законодательными (представительными) органами государственной власти и органами местного самоуправления, с учетом внесенных изменений в установленном порядке</t>
  </si>
  <si>
    <t>Кассовое исполнение с начала года</t>
  </si>
  <si>
    <t>% исполнения к годовым назначениям</t>
  </si>
  <si>
    <t>% исполнения к плану на отчетную дату</t>
  </si>
  <si>
    <t>Годовые назначения</t>
  </si>
  <si>
    <t>На отчетную дату</t>
  </si>
  <si>
    <t xml:space="preserve">РАЗДЕЛ 1. ДОХОДЫ         </t>
  </si>
  <si>
    <t>Налоговые доходы</t>
  </si>
  <si>
    <t>182 101 02000 01 0000 110</t>
  </si>
  <si>
    <t xml:space="preserve">Налог на доходы физических  лиц </t>
  </si>
  <si>
    <t>100 103 02230 01 0000 110</t>
  </si>
  <si>
    <t xml:space="preserve">Доходы от уплаты акцизов на  дизельное топливо </t>
  </si>
  <si>
    <t>100 103 02240 01 0000 110</t>
  </si>
  <si>
    <t>Доходы от уплаты акцизов на  моторные масла</t>
  </si>
  <si>
    <t>100 103 02250 01 0000 110</t>
  </si>
  <si>
    <t>Доходы от уплаты акцизов на автомобильный бензин</t>
  </si>
  <si>
    <t>100 103 02260 01 0000 110</t>
  </si>
  <si>
    <t>Доходы от уплаты акцизов на моторные масла и карбюраторных двигателей</t>
  </si>
  <si>
    <t>182 105 03010 01 1000 110</t>
  </si>
  <si>
    <t>Единый сельскохозяйственный налог</t>
  </si>
  <si>
    <t>182 106 01030 10 1000 110</t>
  </si>
  <si>
    <t>Налог на имущество физических лиц</t>
  </si>
  <si>
    <t>182 106 06033 10 1000 110</t>
  </si>
  <si>
    <t>Земельный налог с организаций</t>
  </si>
  <si>
    <t>182 106 06043 10 0000 110</t>
  </si>
  <si>
    <t>Земельный налог с физических лиц</t>
  </si>
  <si>
    <t>Неналоговые доходы</t>
  </si>
  <si>
    <t>901 111 05025 10 0000 120</t>
  </si>
  <si>
    <t xml:space="preserve">Доходы, получаемые в виде арендной платы за земельные участки </t>
  </si>
  <si>
    <t>901 111 05075 10 0000 120</t>
  </si>
  <si>
    <t>Прочие поступления от использования имущества, находящегося в собственности сельских поселений</t>
  </si>
  <si>
    <t>901 114 02053 10 0000 440</t>
  </si>
  <si>
    <t>Доходы от реализации иного имущества, находящегося в собственности сельских поселений</t>
  </si>
  <si>
    <t>000 100 00000 00 0000 000</t>
  </si>
  <si>
    <t>Налоговые и неналоговые доходы</t>
  </si>
  <si>
    <t>000 200 00000 00 0000 000</t>
  </si>
  <si>
    <t>Безвозмездные поступления</t>
  </si>
  <si>
    <t>000 202 00000 00 0000 000</t>
  </si>
  <si>
    <t>Безвозмездные поступления от других бюджетов бюджетной системы Российской Федерации</t>
  </si>
  <si>
    <t>000 202 10000 00 0000 150</t>
  </si>
  <si>
    <t xml:space="preserve">Дотации бюджетам бюджетной системы Российской Федерации </t>
  </si>
  <si>
    <t>000 202 15001 10 0000 150</t>
  </si>
  <si>
    <t>Дотации бюджетам сельских поселений на выравнивание бюджетной обеспеченности</t>
  </si>
  <si>
    <t>000 202 16001 10 0000 150</t>
  </si>
  <si>
    <t>000 202 20000 00 0000 150</t>
  </si>
  <si>
    <t>Субсидии бюджетам бюджетной системы Российской Федерации (межбюджетные субсидии)</t>
  </si>
  <si>
    <t>000 202 25555 10 9257 150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</si>
  <si>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</si>
  <si>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000 202 25555 10 95081 150</t>
  </si>
  <si>
    <t>000 202 25576 10 9251 150</t>
  </si>
  <si>
    <t xml:space="preserve">Субсидии бюджетам сельских поселений на обеспечение комплексного развития сельских территорий </t>
  </si>
  <si>
    <t>000 202 25576 10 9534 150</t>
  </si>
  <si>
    <t>000 202 29999 10 0000 150</t>
  </si>
  <si>
    <t>Прочие субсидии бюджетам сельских поселений</t>
  </si>
  <si>
    <t>000 202 29999 10 9203 150</t>
  </si>
  <si>
    <t>Прочие субсидии бюджетам сельских поселений на совершенствование систем наружного освещения населенных пунктов</t>
  </si>
  <si>
    <t>000 202 29999 10 9290 150</t>
  </si>
  <si>
    <t xml:space="preserve">Прочие субсидии бюджетам сельских поселений на софинансирование строительства (реконструкции), капитального ремонта и содержания автомобильных дорог общего пользования местного значения, а так же на капитальный ремонт и ремонт дворовых территорий многоквартирных домов населенных пункутов </t>
  </si>
  <si>
    <t>000 202 30000 00 0000 150</t>
  </si>
  <si>
    <t>Субвенции бюджетам бюджетной системы Российской Федерации</t>
  </si>
  <si>
    <t>000 202 35118 10 9603 150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</si>
  <si>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</si>
  <si>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000 202 40000 00 0000 150</t>
  </si>
  <si>
    <t xml:space="preserve">Иные межбюджетные трансферты </t>
  </si>
  <si>
    <t>000 202 40014 10 0000 150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</si>
  <si>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</si>
  <si>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000 202 40014 10 4400 150</t>
  </si>
  <si>
    <t>Межбюджетные трансферты, передаваемые бюджетам сельских поселений из бюджетов муниципальных районов части полномочий по осуществлению муниципального земельного контроля в границах поселений Камешкирского района администрациями поселений Камешкирского района в соответствии с заключенными соглашениями</t>
  </si>
  <si>
    <t>000 202 40014 10 4500 180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</si>
  <si>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утверждению генеральных планов поселения, правил землепользования и застройки, утверждению подготовленной на основе генеральных планов поселения документации по планировке территории, утверждению местных нормативов градостроительного проектирования поселений в соответствии с заключенными соглашениями</t>
  </si>
  <si>
    <t>000 202 49999 10 0000 150</t>
  </si>
  <si>
    <t>Прочие межбюджетные трансферты, передаваемые бюджетам сельских поселений</t>
  </si>
  <si>
    <t>000 207 00000 00 0000 000</t>
  </si>
  <si>
    <t>Прочие безвозмездные поступления</t>
  </si>
  <si>
    <t>000 207 05030 10 0000 180</t>
  </si>
  <si>
    <r>
      <t>Прочие безвозмездные поступления</t>
    </r>
    <r>
      <rPr>
        <sz val="11"/>
        <color rgb="FF000000"/>
        <rFont val="Times New Roman"/>
        <family val="1"/>
        <charset val="204"/>
      </rPr>
      <t xml:space="preserve"> в бюджеты сельских поселений</t>
    </r>
  </si>
  <si>
    <t>ВСЕГО ДОХОДОВ</t>
  </si>
  <si>
    <t xml:space="preserve">РАЗДЕЛ 2. РАСХОДЫ            </t>
  </si>
  <si>
    <t xml:space="preserve">Общегосударственные вопросы 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</si>
  <si>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</si>
  <si>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</si>
  <si>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</si>
  <si>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</si>
  <si>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</si>
  <si>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</si>
  <si>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</si>
  <si>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</si>
  <si>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</si>
  <si>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</si>
  <si>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</si>
  <si>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</si>
  <si>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</si>
  <si>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</si>
  <si>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 xml:space="preserve">ВСЕГО РАСХОДОВ               </t>
  </si>
  <si>
    <t xml:space="preserve">РАЗДЕЛ 3. ПРОФИЦИТ БЮДЖЕТА   со (знаком "плюс") ДЕФИЦИТ   БЮДЖЕТА (со знаком "минус")  </t>
  </si>
  <si>
    <t xml:space="preserve">РАЗДЕЛ 4.                    </t>
  </si>
  <si>
    <t>ИСТОЧНИКИ        ФИНАНСИРОВАНИЯ ДЕФИЦИТА     БЮДЖЕТА</t>
  </si>
  <si>
    <t>000 01 05 00 00 00 0000 000</t>
  </si>
  <si>
    <t>Изменение остатков средств на счетах по учету средств бюджета</t>
  </si>
  <si>
    <t>901 01 05 02 01 10 0000 510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</si>
  <si>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</si>
  <si>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</si>
  <si>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901 01 05 02 01 10 0000 610</t>
  </si>
  <si>
    <t>01</t>
  </si>
  <si>
    <t>0104</t>
  </si>
  <si>
    <t>0111</t>
  </si>
  <si>
    <t>0113</t>
  </si>
  <si>
    <t>02</t>
  </si>
  <si>
    <t>0203</t>
  </si>
  <si>
    <t>03</t>
  </si>
  <si>
    <t>0310</t>
  </si>
  <si>
    <t>04</t>
  </si>
  <si>
    <t>0409</t>
  </si>
  <si>
    <t>0412</t>
  </si>
  <si>
    <t>05</t>
  </si>
  <si>
    <t>0501</t>
  </si>
  <si>
    <t>0502</t>
  </si>
  <si>
    <t>0503</t>
  </si>
  <si>
    <t>Наименование</t>
  </si>
  <si>
    <t>ГРБС</t>
  </si>
  <si>
    <t>Рз</t>
  </si>
  <si>
    <t>Прз</t>
  </si>
  <si>
    <t>План на 2020 год</t>
  </si>
  <si>
    <t>АДМИНИСТРАЦИЯ РУССКО-КАМЕШКИРСКОГО СЕЛЬСОВЕТА КАМЕШКИРСКОГО РАЙОНА ПЕНЗЕНСКОЙ ОБЛАСТИ</t>
  </si>
  <si>
    <t>Общегосударственные вопросы</t>
  </si>
  <si>
    <t>Всего расходов:</t>
  </si>
  <si>
    <t>КЦСР</t>
  </si>
  <si>
    <t>Наименование КЦСР</t>
  </si>
  <si>
    <t>Муниципальная программа «Развитие гражданского общества на территории Русско-Камешкирского сельсовета Камешкирского района Пензенской области на 2014-2020 годы»</t>
  </si>
  <si>
    <t>Подпрограмма «Поддержка развития местного самоуправления и муниципальной службы в  Русско-Камешкирском сельсовете Камешкирского района Пензенской области на 2014–2020 годы»</t>
  </si>
  <si>
    <t>Основное мероприятие «Реализация функций администрации Русско-Камешкирского сельсовета Камешкирского района Пензенской области»</t>
  </si>
  <si>
    <t>Расходы на выплаты по оплате труда работников муниципальных органов</t>
  </si>
  <si>
    <t>Расходы на обеспечение функций муниципальных органов</t>
  </si>
  <si>
    <t>Закупка товаров, работ и услуг для обеспечения государственных (муниципальных нужд)</t>
  </si>
  <si>
    <t>Уплата налогов , сборов и иных платежей</t>
  </si>
  <si>
    <t>Осуществление первичного воинского учета на территориях, где отсутствуют военные комиссариаты</t>
  </si>
  <si>
    <t>Расходы на исполнение части полномочий по осуществлению муниципального земельного контроля в границах Русско-Камешкирского сельсовета Камешкирского района Пензенской области</t>
  </si>
  <si>
    <t>Основное мероприятие «Предоставление межбюджетных трансфертов»</t>
  </si>
  <si>
    <t>Иные межбюджетные трансферты на исполнение части полномочий по обеспечению первичных мер пожарной безопасности в границах Русско-Камешкирского сельсовета Камешкирского района Пензенской области</t>
  </si>
  <si>
    <t>Иные межбюджетные трансферты на исполнение части полномочий по составлению,исполнению бюджета, осуществлению контроля за его исполнением в границах Русско-Камешкирского сельсовета Камешкирского района Пензенской области</t>
  </si>
  <si>
    <t>01К0002200</t>
  </si>
  <si>
    <t>Муниципальная программа «Развитие территорий и инженерной инфраструктуры, обеспечение энергосбережения и повышение энергетической эффективности в Русско-Камешкирском сельсовете Камешкирского района Пензенской области на 2014-2020 годы»</t>
  </si>
  <si>
    <t>Подпрограмма «Благоустройство территории Русско-Камешкирского сельсовета Камешкирского района Пензенской области на 2014-2022 годы»</t>
  </si>
  <si>
    <t>Основное мероприятие «Благоустройство населенных пунктов  Русско-Камешкирского сельсовета Камешкирского района Пензенской области»</t>
  </si>
  <si>
    <t>Расходы на уличное освещение</t>
  </si>
  <si>
    <t>Расходы, связанные с организацией благоустройства и озеленения территории, а также содержание территорий в надлежащем порядке</t>
  </si>
  <si>
    <t>Расходы по обустройству мест для сбора ТБО</t>
  </si>
  <si>
    <t>Ликвидация несанкционированных свалок</t>
  </si>
  <si>
    <t>02201S1400</t>
  </si>
  <si>
    <t>Расходы на совершенствование систем наружного освещения населенных пунктов Русско-Камешкирского сельсовета Камешкирского района Пензенской области за счет средств местного бюджета</t>
  </si>
  <si>
    <t>Подпрограмма «Чистая вода на территории Русско-Камешкирского сельсовета Камешкирского района Пензенской области на 2014-2020 годы»</t>
  </si>
  <si>
    <t>Основное мероприятие «Строительство и модернизация сетей и сооружений водоотведения в населенных пунктах Русско-Камешкирского сельсовета Камешкирского района Пензенской области»</t>
  </si>
  <si>
    <t>Ремонт и содержание скважин и водопроводных сетей, а также изготовление проектно-сметной документации</t>
  </si>
  <si>
    <t>Муниципальная программа «Модернизация и развитие сети автомобильных дорог местного значения в границах населенных пунктов Русско-Камешкирского сельсовета Камешкирского района Пензенской области на 2014-2020 годы»</t>
  </si>
  <si>
    <t>Подпрограмма «Содержание улично-дорожной сети населенных пунктов Русско-Камешкирского сельсовета Камешкирского района Пензенской области на 2014-2022 годы»</t>
  </si>
  <si>
    <t>Основное мероприятие «Мероприятия дорожного хозяйства на автомобильных дорогах общего пользования местного значения»</t>
  </si>
  <si>
    <t>Содержание автомобильных дорог и искусственных сооружений на них за счет ассигнований муниципального дорожного фонда Русско-Камешкирского сельсовета Камешкирского района Пензенской области</t>
  </si>
  <si>
    <t>Подпрограмма «Ремонт (капитальный ремонт) автомобильных дорог местного значения в границах населенных пунктов Русско-Камешкирского сельсовета Камешкирского района Пензенской области на 2014-2022 годы»</t>
  </si>
  <si>
    <t>03201S3080</t>
  </si>
  <si>
    <t>Расходы за счет бюджетных ассигнований муниципального дорожного фонда Русско-Камешкирского сельсовета Камешкирского района Пензенской области на софинсирование строительства (реконструкции), капитального ремонта, ремонта и содержания автомобильных дорог общего пользования местного значеия, а также на капитальный ремонт и ремонт дворовых территорий</t>
  </si>
  <si>
    <t>Муниципальная программа «Обеспечение муниципального управления собственностью Русско-Камешкирского сельсовета Камешкирского района Пензенской области на 2014-2020 годы»</t>
  </si>
  <si>
    <t>Подпрограмма «Об управлении муниципальной собственностью Русско-Камешкирского сельсовета Камешкирского района Пензенской области на 2014-2020 годы»</t>
  </si>
  <si>
    <t>Основное мероприятие «Оптимизация, управление и распоряжение имуществом, находящимся в собственности Русско-Камешкирского сельсовета Камешкирского района Пензенской области»</t>
  </si>
  <si>
    <t>Расходы на техническую инвентаризацию, землеустроительную документацию, оценку недвижимости и других обязательств</t>
  </si>
  <si>
    <t>Расходы на техническое обслуживание и содержание муниципальной собственности</t>
  </si>
  <si>
    <t>Расходы на исполнение части полномочий в области градостроительной деятельности в границах Русско-Камешкирского сельсовета Камешкирского района Пензенской области</t>
  </si>
  <si>
    <t>Муниципальная программа «Обеспечение общественного порядка и противодействие преступности в Русско-Камешкирском сельсовете Камешкирского района Пензенской области на 2014-2022 годы»</t>
  </si>
  <si>
    <t>Подпрограмма "Профилактика правонарушений и экстремистской деятельности в Русско-Камешкирском сельсовете Камешкирского района Пензенской области на 2014-2022 годы"</t>
  </si>
  <si>
    <r>
      <t xml:space="preserve">Основное мероприятие «Формирование у жителей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Русско-Камешкирского сельсовета Камешкирского района Пензенской области правового сознания и вовлечение их в деятельность общественных организаций правоохранительной направленности»</t>
    </r>
  </si>
  <si>
    <t>Пропагандистские мероприятия в сфере профилактики правонарушений и экстремистской деятельности</t>
  </si>
  <si>
    <t>Подпрограмма «Антинаркотическая программа Русско-Камешкирского сельсовета Камешкирского района Пензенской области на 2014-2022 годы»</t>
  </si>
  <si>
    <t>Основное мероприятие «Пропагандистские мероприятия в сфере противодействия злоупотреблению наркотиками и их незаконному обороту»</t>
  </si>
  <si>
    <t>Пропагандистские мероприятия в сфере противодействия злоупотреблению наркотиками и их незаконному обороту</t>
  </si>
  <si>
    <t>Подпрограмма «Антикоррупционная программа Русско-Камешкирского сельсовета Камешкирского района Пензенской области на 2014-2022 годы»</t>
  </si>
  <si>
    <t>Основное мероприятие «Пропагандистские мероприятия в сфере противодействия коррупции»</t>
  </si>
  <si>
    <t>Пропагандистские мероприятия в сфере противодействия коррупции</t>
  </si>
  <si>
    <t>Подпрограмма «Повышение безопасности дорожного движения в Русско-Камешкирском сельсовете Камешкирского района Пензенской области на 2014-2022 годы»</t>
  </si>
  <si>
    <t>Основное мероприятие «Пропагандистские мероприятия в сфере повышения безопасности дорожного движения»</t>
  </si>
  <si>
    <t>Пропагандистские мероприятия в сфере повышения безопасности дорожного движения</t>
  </si>
  <si>
    <t>Муниципальная программа «Формирование современной городской среды Русско-Камешкирского сельсовета Камешкирского района Пензенской области на 2018-2022 годы»</t>
  </si>
  <si>
    <t>Подпрограмма «Комфортная среда Русско-Камешкирского сельсовета Камешкирского района Пензенской области на 2018-2022 годы»</t>
  </si>
  <si>
    <t>Основное мероприятие «Благоустройство территорий общего пользования с. Русский Камешкир»</t>
  </si>
  <si>
    <t>06101L5550</t>
  </si>
  <si>
    <t>Поддержка муниципальных программ формирования современной городской среды</t>
  </si>
  <si>
    <t>Муниципальная программа «Комплексное развитие сельских территорий Русско-Камешкирского сельсовета Камешкирского района Пензенской области на 2020-2025 годы»</t>
  </si>
  <si>
    <t>Подпрограмма «Создание и развитие инфраструктуры на сельских территориях»</t>
  </si>
  <si>
    <t>Основное мероприятие «Благоустройство и развитие инженерной инфраструктуры на сельских территориях»</t>
  </si>
  <si>
    <t>07101L5765</t>
  </si>
  <si>
    <t>Расходы на обеспечение комплексного развития сельских территорий (благоустройство сельских территорий)</t>
  </si>
  <si>
    <t>Иные непрограммные расходы Русско-Камешкирского сельсовета    Камешкирского района Пензенской области</t>
  </si>
  <si>
    <t>Расходы на проведение выборов депутатов Комитета местного самоуправления Русско-Камешкирского сельсовета Камешкирского района Пензенской области</t>
  </si>
  <si>
    <t>Резервные фонды местных администраций</t>
  </si>
  <si>
    <t>Итого</t>
  </si>
  <si>
    <t xml:space="preserve">Распределение бюджетных ассигнований по целевым статьям
(муниципальным программам Русско-Камешкирского сельсовета Камешкирского района 
Пензенской области и непрограммным направлениям деятельности)
</t>
  </si>
  <si>
    <t>(тыс.рублей)</t>
  </si>
  <si>
    <t>11</t>
  </si>
  <si>
    <t>09</t>
  </si>
  <si>
    <t>0100000000</t>
  </si>
  <si>
    <t>0120000000</t>
  </si>
  <si>
    <t>0120100000</t>
  </si>
  <si>
    <t>0120102100</t>
  </si>
  <si>
    <t>0120102200</t>
  </si>
  <si>
    <t>0120151180</t>
  </si>
  <si>
    <t>0120182070</t>
  </si>
  <si>
    <t>0120200000</t>
  </si>
  <si>
    <t>0120282030</t>
  </si>
  <si>
    <t>0120282050</t>
  </si>
  <si>
    <t>0200000000</t>
  </si>
  <si>
    <t>0220000000</t>
  </si>
  <si>
    <t>0220100000</t>
  </si>
  <si>
    <t>0220168410</t>
  </si>
  <si>
    <t>0220168420</t>
  </si>
  <si>
    <t>0220168430</t>
  </si>
  <si>
    <t>0220168440</t>
  </si>
  <si>
    <t>0230000000</t>
  </si>
  <si>
    <t>0230100000</t>
  </si>
  <si>
    <t>0230168310</t>
  </si>
  <si>
    <t>0310000000</t>
  </si>
  <si>
    <t>0310100000</t>
  </si>
  <si>
    <t>0310146030</t>
  </si>
  <si>
    <t>0320000000</t>
  </si>
  <si>
    <t>0320100000</t>
  </si>
  <si>
    <t>0400000000</t>
  </si>
  <si>
    <t>0410000000</t>
  </si>
  <si>
    <t>0410100000</t>
  </si>
  <si>
    <t>0410146200</t>
  </si>
  <si>
    <t>0410146210</t>
  </si>
  <si>
    <t>0410182060</t>
  </si>
  <si>
    <t>0500000000</t>
  </si>
  <si>
    <t>0510000000</t>
  </si>
  <si>
    <t>0510100000</t>
  </si>
  <si>
    <t>0510122010</t>
  </si>
  <si>
    <t>0520000000</t>
  </si>
  <si>
    <t>0520100000</t>
  </si>
  <si>
    <t>0520122020</t>
  </si>
  <si>
    <t>0530000000</t>
  </si>
  <si>
    <t>0530100000</t>
  </si>
  <si>
    <t>0530122030</t>
  </si>
  <si>
    <t>0540000000</t>
  </si>
  <si>
    <t>0540100000</t>
  </si>
  <si>
    <t>0540122040</t>
  </si>
  <si>
    <t>0600000000</t>
  </si>
  <si>
    <t>0610000000</t>
  </si>
  <si>
    <t>0700000000</t>
  </si>
  <si>
    <t>0710000000</t>
  </si>
  <si>
    <t>0710100000</t>
  </si>
  <si>
    <t>0300000000</t>
  </si>
  <si>
    <t xml:space="preserve">
ОТЧЕТ
ОБ ИСПОЛНЕНИИ БЮДЖЕТА РУССО-КАМЕШКИРСКОГО СЕЛЬСОВЕТА
КАМЕШКИРСКОГО РАЙОНА ПЕНЗЕНСКОЙ ОБЛАСТИ ЗА 2 квартал  2021 года
</t>
  </si>
  <si>
    <t>План за 2 квартал 2021 года</t>
  </si>
  <si>
    <t>Исполнено за 2 квартал 2021 года</t>
  </si>
  <si>
    <t>План на 2021 год</t>
  </si>
  <si>
    <t>План за 2 квартал  2021 года</t>
  </si>
  <si>
    <t>Исполнено за 2картал 2021 года</t>
  </si>
  <si>
    <t xml:space="preserve">Ведомственная структура расходов бюджета Русско-Камешкирского сельсовета 
Камешкирского района Пензенской области за 2 кватрал 2021 год                                                                                                                                                                                        
</t>
  </si>
  <si>
    <t xml:space="preserve">901 111 09045 10 0000 120 </t>
  </si>
  <si>
    <t xml:space="preserve"> Доходы от сдачи в аренду имущества</t>
  </si>
  <si>
    <t>000 202 29999 10 9275 150</t>
  </si>
  <si>
    <t>02301S1350</t>
  </si>
  <si>
    <t>Расходы на капитальный ремонт сетей и сооружений водоснабжения в населенных пунктах Пензенской области</t>
  </si>
  <si>
    <t>Расходы на обеспечение комплексного развития сельских территорий (благоустройство сельских территорий) за счет средств от добровольных пожертвований</t>
  </si>
  <si>
    <t>0710165765</t>
  </si>
  <si>
    <t>0120102110</t>
  </si>
  <si>
    <t>Расходы на выплаты по оплате труда главы местной администрации</t>
  </si>
  <si>
    <r>
      <t xml:space="preserve">Приложение № 3
к   Постановлению Администрации
Русско-Камешкирского сельсовета
Камешкирского района
«Отчет об исполнении бюджета
за 2 квартал 2021 года»
                от 06.07.2021  г№ </t>
    </r>
    <r>
      <rPr>
        <sz val="12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
</t>
    </r>
  </si>
  <si>
    <r>
      <t>Приложение № 2
к   Постановлению Администрации
Русско-Камешкирского сельсовета
Камешкирского района
«Отчет об исполнении бюджета
за 2 квартал 2021 года»
от 06.07.2021 г.  №</t>
    </r>
    <r>
      <rPr>
        <sz val="12"/>
        <rFont val="Times New Roman"/>
        <family val="1"/>
        <charset val="204"/>
      </rPr>
      <t xml:space="preserve"> 87</t>
    </r>
    <r>
      <rPr>
        <sz val="12"/>
        <color theme="1"/>
        <rFont val="Times New Roman"/>
        <family val="1"/>
        <charset val="204"/>
      </rPr>
      <t xml:space="preserve">
</t>
    </r>
  </si>
  <si>
    <r>
      <t>Приложение № 1
 к   Постановлению Администрации
Русско-Камешкирского сельсовета 
Камешкирского района
«Отчет об исполнении бюджета
за 2 квартал 2021 года»
от   06.07.2021 г.  № 87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</si>
</sst>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00"/>
    <numFmt numFmtId="166" formatCode="0.000"/>
  </numFmts>
  <fonts count="1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5" xfId="0" applyFont="1" applyBorder="1" applyAlignment="1">
      <alignment horizontal="center" wrapText="1"/>
    </xf>
    <xf numFmtId="0" fontId="1" fillId="0" borderId="0" xfId="0" applyFont="1"/>
    <xf numFmtId="0" fontId="4" fillId="0" borderId="3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right" wrapText="1"/>
    </xf>
    <xf numFmtId="0" fontId="6" fillId="0" borderId="3" xfId="0" applyFont="1" applyBorder="1" applyAlignment="1">
      <alignment wrapText="1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7" fillId="0" borderId="5" xfId="0" applyFont="1" applyBorder="1" applyAlignment="1">
      <alignment wrapText="1"/>
    </xf>
    <xf numFmtId="0" fontId="1" fillId="0" borderId="5" xfId="0" applyFont="1" applyBorder="1" applyAlignment="1">
      <alignment vertical="top" wrapText="1"/>
    </xf>
    <xf numFmtId="0" fontId="3" fillId="0" borderId="5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justify" wrapText="1"/>
    </xf>
    <xf numFmtId="49" fontId="6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0" fillId="0" borderId="0" xfId="0" applyAlignment="1"/>
    <xf numFmtId="49" fontId="2" fillId="0" borderId="5" xfId="0" applyNumberFormat="1" applyFont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center" wrapText="1"/>
    </xf>
    <xf numFmtId="165" fontId="10" fillId="0" borderId="5" xfId="0" applyNumberFormat="1" applyFont="1" applyBorder="1" applyAlignment="1">
      <alignment horizontal="right" wrapText="1"/>
    </xf>
    <xf numFmtId="166" fontId="2" fillId="2" borderId="5" xfId="0" applyNumberFormat="1" applyFont="1" applyFill="1" applyBorder="1" applyAlignment="1">
      <alignment horizontal="center" wrapText="1"/>
    </xf>
    <xf numFmtId="166" fontId="2" fillId="0" borderId="5" xfId="0" applyNumberFormat="1" applyFont="1" applyBorder="1" applyAlignment="1">
      <alignment horizontal="center" wrapText="1"/>
    </xf>
    <xf numFmtId="166" fontId="2" fillId="0" borderId="5" xfId="0" applyNumberFormat="1" applyFont="1" applyBorder="1" applyAlignment="1">
      <alignment horizontal="right" wrapText="1"/>
    </xf>
    <xf numFmtId="165" fontId="10" fillId="0" borderId="5" xfId="0" applyNumberFormat="1" applyFont="1" applyBorder="1" applyAlignment="1">
      <alignment wrapText="1"/>
    </xf>
    <xf numFmtId="165" fontId="2" fillId="0" borderId="5" xfId="0" applyNumberFormat="1" applyFont="1" applyBorder="1" applyAlignment="1">
      <alignment wrapText="1"/>
    </xf>
    <xf numFmtId="165" fontId="6" fillId="0" borderId="5" xfId="0" applyNumberFormat="1" applyFont="1" applyBorder="1" applyAlignment="1">
      <alignment wrapText="1"/>
    </xf>
    <xf numFmtId="0" fontId="9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6" fontId="6" fillId="0" borderId="5" xfId="0" applyNumberFormat="1" applyFont="1" applyBorder="1" applyAlignment="1">
      <alignment horizontal="center" wrapText="1"/>
    </xf>
    <xf numFmtId="164" fontId="6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left" wrapText="1"/>
    </xf>
    <xf numFmtId="165" fontId="0" fillId="0" borderId="0" xfId="0" applyNumberFormat="1"/>
    <xf numFmtId="0" fontId="7" fillId="0" borderId="1" xfId="0" applyFont="1" applyBorder="1" applyAlignment="1">
      <alignment wrapText="1"/>
    </xf>
    <xf numFmtId="166" fontId="6" fillId="0" borderId="5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6" fontId="6" fillId="0" borderId="2" xfId="0" applyNumberFormat="1" applyFont="1" applyBorder="1" applyAlignment="1">
      <alignment horizontal="center" wrapText="1"/>
    </xf>
    <xf numFmtId="166" fontId="6" fillId="0" borderId="7" xfId="0" applyNumberFormat="1" applyFont="1" applyBorder="1" applyAlignment="1">
      <alignment horizontal="center" wrapText="1"/>
    </xf>
    <xf numFmtId="166" fontId="6" fillId="0" borderId="3" xfId="0" applyNumberFormat="1" applyFont="1" applyBorder="1" applyAlignment="1">
      <alignment horizontal="center" wrapText="1"/>
    </xf>
    <xf numFmtId="166" fontId="6" fillId="0" borderId="2" xfId="0" applyNumberFormat="1" applyFont="1" applyBorder="1" applyAlignment="1">
      <alignment horizontal="center"/>
    </xf>
    <xf numFmtId="166" fontId="6" fillId="0" borderId="7" xfId="0" applyNumberFormat="1" applyFont="1" applyBorder="1" applyAlignment="1">
      <alignment horizontal="center"/>
    </xf>
    <xf numFmtId="166" fontId="6" fillId="0" borderId="3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164" fontId="6" fillId="0" borderId="2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right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2"/>
  <sheetViews>
    <sheetView tabSelected="1" view="pageBreakPreview" zoomScale="70" zoomScaleSheetLayoutView="70" workbookViewId="0">
      <selection activeCell="C5" sqref="C5:D5"/>
    </sheetView>
  </sheetViews>
  <sheetFormatPr defaultRowHeight="15"/>
  <cols>
    <col min="1" max="1" width="40.85546875" customWidth="1"/>
    <col min="2" max="2" width="36" customWidth="1"/>
    <col min="3" max="3" width="15.42578125" customWidth="1"/>
    <col min="4" max="4" width="13" customWidth="1"/>
    <col min="5" max="5" width="15.140625" customWidth="1"/>
    <col min="6" max="6" width="13.28515625" customWidth="1"/>
    <col min="7" max="8" width="13.5703125" customWidth="1"/>
    <col min="9" max="9" width="11.5703125" customWidth="1"/>
    <col min="10" max="10" width="10.85546875" bestFit="1" customWidth="1"/>
  </cols>
  <sheetData>
    <row r="1" spans="1:9" ht="136.5" customHeight="1">
      <c r="E1" s="91" t="s">
        <v>267</v>
      </c>
      <c r="F1" s="91"/>
      <c r="G1" s="91"/>
      <c r="H1" s="59"/>
      <c r="I1" s="59"/>
    </row>
    <row r="2" spans="1:9" ht="117.75" customHeight="1">
      <c r="A2" s="92" t="s">
        <v>249</v>
      </c>
      <c r="B2" s="92"/>
      <c r="C2" s="92"/>
      <c r="D2" s="92"/>
      <c r="E2" s="92"/>
      <c r="F2" s="92"/>
      <c r="G2" s="92"/>
      <c r="H2" s="48"/>
    </row>
    <row r="4" spans="1:9" ht="15.75" thickBot="1">
      <c r="G4" t="s">
        <v>196</v>
      </c>
    </row>
    <row r="5" spans="1:9" ht="147" customHeight="1" thickBot="1">
      <c r="A5" s="79" t="s">
        <v>0</v>
      </c>
      <c r="B5" s="79" t="s">
        <v>1</v>
      </c>
      <c r="C5" s="81" t="s">
        <v>2</v>
      </c>
      <c r="D5" s="82"/>
      <c r="E5" s="79" t="s">
        <v>3</v>
      </c>
      <c r="F5" s="79" t="s">
        <v>4</v>
      </c>
      <c r="G5" s="79" t="s">
        <v>5</v>
      </c>
      <c r="H5" s="49"/>
    </row>
    <row r="6" spans="1:9" ht="48" hidden="1" thickBot="1">
      <c r="A6" s="80"/>
      <c r="B6" s="80"/>
      <c r="C6" s="1" t="s">
        <v>6</v>
      </c>
      <c r="D6" s="1" t="s">
        <v>7</v>
      </c>
      <c r="E6" s="80"/>
      <c r="F6" s="80"/>
      <c r="G6" s="80"/>
      <c r="H6" s="49"/>
    </row>
    <row r="7" spans="1:9" ht="0.75" customHeight="1" thickBot="1">
      <c r="A7" s="3"/>
      <c r="B7" s="4" t="s">
        <v>8</v>
      </c>
      <c r="C7" s="5"/>
      <c r="D7" s="6"/>
      <c r="E7" s="6"/>
      <c r="F7" s="6"/>
      <c r="G7" s="6"/>
      <c r="H7" s="50"/>
    </row>
    <row r="8" spans="1:9" ht="48.75" customHeight="1" thickBot="1">
      <c r="A8" s="3"/>
      <c r="B8" s="7" t="s">
        <v>9</v>
      </c>
      <c r="C8" s="38">
        <f>C9+C10+C11+C12+C13+C14+C15+C16+C17</f>
        <v>5478</v>
      </c>
      <c r="D8" s="38">
        <f>D9+D10+D11+D12+D13+D14+D15+D16+D17</f>
        <v>1944</v>
      </c>
      <c r="E8" s="38">
        <f>E9+E10+E11+E12+E13+E14+E15+E16+E17</f>
        <v>2132.0380000000005</v>
      </c>
      <c r="F8" s="36">
        <f>E8/C8*100</f>
        <v>38.920007301935023</v>
      </c>
      <c r="G8" s="36">
        <f>E8/D8*100</f>
        <v>109.67273662551442</v>
      </c>
      <c r="H8" s="51"/>
    </row>
    <row r="9" spans="1:9" ht="16.5" thickBot="1">
      <c r="A9" s="8" t="s">
        <v>10</v>
      </c>
      <c r="B9" s="9" t="s">
        <v>11</v>
      </c>
      <c r="C9" s="39">
        <v>806</v>
      </c>
      <c r="D9" s="39">
        <v>382</v>
      </c>
      <c r="E9" s="39">
        <v>400.3</v>
      </c>
      <c r="F9" s="37">
        <f t="shared" ref="F9:F64" si="0">E9/C9*100</f>
        <v>49.665012406947895</v>
      </c>
      <c r="G9" s="37">
        <f t="shared" ref="G9:G63" si="1">E9/D9*100</f>
        <v>104.79057591623038</v>
      </c>
      <c r="H9" s="52"/>
    </row>
    <row r="10" spans="1:9" ht="44.25" customHeight="1" thickBot="1">
      <c r="A10" s="8" t="s">
        <v>12</v>
      </c>
      <c r="B10" s="9" t="s">
        <v>13</v>
      </c>
      <c r="C10" s="39">
        <v>604</v>
      </c>
      <c r="D10" s="39">
        <v>270</v>
      </c>
      <c r="E10" s="39">
        <v>279.23700000000002</v>
      </c>
      <c r="F10" s="37">
        <f t="shared" si="0"/>
        <v>46.231291390728479</v>
      </c>
      <c r="G10" s="37">
        <f t="shared" si="1"/>
        <v>103.42111111111112</v>
      </c>
      <c r="H10" s="52"/>
    </row>
    <row r="11" spans="1:9" ht="48" customHeight="1" thickBot="1">
      <c r="A11" s="8" t="s">
        <v>14</v>
      </c>
      <c r="B11" s="9" t="s">
        <v>15</v>
      </c>
      <c r="C11" s="39">
        <v>5</v>
      </c>
      <c r="D11" s="39">
        <v>1</v>
      </c>
      <c r="E11" s="39">
        <v>2.1040000000000001</v>
      </c>
      <c r="F11" s="37">
        <f t="shared" si="0"/>
        <v>42.08</v>
      </c>
      <c r="G11" s="37">
        <f t="shared" si="1"/>
        <v>210.4</v>
      </c>
      <c r="H11" s="52"/>
    </row>
    <row r="12" spans="1:9" ht="55.5" customHeight="1" thickBot="1">
      <c r="A12" s="8" t="s">
        <v>16</v>
      </c>
      <c r="B12" s="9" t="s">
        <v>17</v>
      </c>
      <c r="C12" s="39">
        <v>813</v>
      </c>
      <c r="D12" s="39">
        <v>387</v>
      </c>
      <c r="E12" s="39">
        <v>388.28199999999998</v>
      </c>
      <c r="F12" s="37">
        <f t="shared" si="0"/>
        <v>47.759163591635911</v>
      </c>
      <c r="G12" s="37">
        <f t="shared" si="1"/>
        <v>100.3312661498708</v>
      </c>
      <c r="H12" s="52"/>
    </row>
    <row r="13" spans="1:9" ht="69" customHeight="1" thickBot="1">
      <c r="A13" s="8" t="s">
        <v>18</v>
      </c>
      <c r="B13" s="9" t="s">
        <v>19</v>
      </c>
      <c r="C13" s="39">
        <v>-109</v>
      </c>
      <c r="D13" s="39">
        <v>-51</v>
      </c>
      <c r="E13" s="39">
        <v>-52.122</v>
      </c>
      <c r="F13" s="37">
        <f t="shared" si="0"/>
        <v>47.818348623853211</v>
      </c>
      <c r="G13" s="37">
        <f t="shared" si="1"/>
        <v>102.2</v>
      </c>
      <c r="H13" s="52"/>
    </row>
    <row r="14" spans="1:9" ht="47.25" customHeight="1" thickBot="1">
      <c r="A14" s="8" t="s">
        <v>20</v>
      </c>
      <c r="B14" s="9" t="s">
        <v>21</v>
      </c>
      <c r="C14" s="39">
        <v>15</v>
      </c>
      <c r="D14" s="39">
        <v>15</v>
      </c>
      <c r="E14" s="39">
        <v>108.61799999999999</v>
      </c>
      <c r="F14" s="37">
        <f t="shared" si="0"/>
        <v>724.12</v>
      </c>
      <c r="G14" s="37">
        <f t="shared" si="1"/>
        <v>724.12</v>
      </c>
      <c r="H14" s="52"/>
    </row>
    <row r="15" spans="1:9" ht="41.25" customHeight="1" thickBot="1">
      <c r="A15" s="8" t="s">
        <v>22</v>
      </c>
      <c r="B15" s="9" t="s">
        <v>23</v>
      </c>
      <c r="C15" s="39">
        <v>1064</v>
      </c>
      <c r="D15" s="39">
        <v>76</v>
      </c>
      <c r="E15" s="39">
        <v>87.716999999999999</v>
      </c>
      <c r="F15" s="37">
        <f t="shared" si="0"/>
        <v>8.2440789473684202</v>
      </c>
      <c r="G15" s="37">
        <f t="shared" si="1"/>
        <v>115.41710526315789</v>
      </c>
      <c r="H15" s="52"/>
    </row>
    <row r="16" spans="1:9" ht="42" customHeight="1" thickBot="1">
      <c r="A16" s="8" t="s">
        <v>24</v>
      </c>
      <c r="B16" s="9" t="s">
        <v>25</v>
      </c>
      <c r="C16" s="39">
        <v>1280</v>
      </c>
      <c r="D16" s="39">
        <v>806</v>
      </c>
      <c r="E16" s="39">
        <v>831.32299999999998</v>
      </c>
      <c r="F16" s="37">
        <f t="shared" si="0"/>
        <v>64.947109374999997</v>
      </c>
      <c r="G16" s="37">
        <f t="shared" si="1"/>
        <v>103.14181141439205</v>
      </c>
      <c r="H16" s="52"/>
    </row>
    <row r="17" spans="1:10" ht="39.75" customHeight="1" thickBot="1">
      <c r="A17" s="8" t="s">
        <v>26</v>
      </c>
      <c r="B17" s="9" t="s">
        <v>27</v>
      </c>
      <c r="C17" s="39">
        <v>1000</v>
      </c>
      <c r="D17" s="39">
        <v>58</v>
      </c>
      <c r="E17" s="39">
        <v>86.578999999999994</v>
      </c>
      <c r="F17" s="37">
        <f t="shared" si="0"/>
        <v>8.6578999999999997</v>
      </c>
      <c r="G17" s="37">
        <f t="shared" si="1"/>
        <v>149.27413793103449</v>
      </c>
      <c r="H17" s="52"/>
    </row>
    <row r="18" spans="1:10" ht="38.25" customHeight="1" thickBot="1">
      <c r="A18" s="8"/>
      <c r="B18" s="7" t="s">
        <v>28</v>
      </c>
      <c r="C18" s="38">
        <f>C19+C20+C22+C21</f>
        <v>295</v>
      </c>
      <c r="D18" s="38">
        <f>D19+D20+D22+7</f>
        <v>172</v>
      </c>
      <c r="E18" s="38">
        <f>E19+E20+E22+7</f>
        <v>184.05700000000002</v>
      </c>
      <c r="F18" s="37">
        <f t="shared" si="0"/>
        <v>62.392203389830513</v>
      </c>
      <c r="G18" s="37">
        <f t="shared" si="1"/>
        <v>107.00988372093023</v>
      </c>
      <c r="H18" s="52"/>
    </row>
    <row r="19" spans="1:10" ht="45.75" customHeight="1" thickBot="1">
      <c r="A19" s="8" t="s">
        <v>29</v>
      </c>
      <c r="B19" s="9" t="s">
        <v>30</v>
      </c>
      <c r="C19" s="39">
        <v>245</v>
      </c>
      <c r="D19" s="39">
        <v>144</v>
      </c>
      <c r="E19" s="39">
        <v>146.821</v>
      </c>
      <c r="F19" s="37">
        <f t="shared" si="0"/>
        <v>59.926938775510209</v>
      </c>
      <c r="G19" s="37">
        <f t="shared" si="1"/>
        <v>101.95902777777776</v>
      </c>
      <c r="H19" s="52"/>
    </row>
    <row r="20" spans="1:10" ht="43.5" customHeight="1" thickBot="1">
      <c r="A20" s="61" t="s">
        <v>31</v>
      </c>
      <c r="B20" s="9" t="s">
        <v>32</v>
      </c>
      <c r="C20" s="39">
        <v>5</v>
      </c>
      <c r="D20" s="39">
        <v>5</v>
      </c>
      <c r="E20" s="39">
        <v>12.561999999999999</v>
      </c>
      <c r="F20" s="37">
        <f t="shared" si="0"/>
        <v>251.24</v>
      </c>
      <c r="G20" s="37">
        <f t="shared" si="1"/>
        <v>251.24</v>
      </c>
      <c r="H20" s="52"/>
    </row>
    <row r="21" spans="1:10" ht="27.75" customHeight="1" thickBot="1">
      <c r="A21" s="63" t="s">
        <v>256</v>
      </c>
      <c r="B21" s="9" t="s">
        <v>257</v>
      </c>
      <c r="C21" s="39">
        <v>9</v>
      </c>
      <c r="D21" s="39">
        <v>7</v>
      </c>
      <c r="E21" s="39">
        <v>6.984</v>
      </c>
      <c r="F21" s="37">
        <f t="shared" si="0"/>
        <v>77.600000000000009</v>
      </c>
      <c r="G21" s="37">
        <f t="shared" si="1"/>
        <v>99.771428571428572</v>
      </c>
      <c r="H21" s="52"/>
    </row>
    <row r="22" spans="1:10" ht="39" customHeight="1" thickBot="1">
      <c r="A22" s="8" t="s">
        <v>33</v>
      </c>
      <c r="B22" s="9" t="s">
        <v>34</v>
      </c>
      <c r="C22" s="39">
        <v>36</v>
      </c>
      <c r="D22" s="39">
        <v>16</v>
      </c>
      <c r="E22" s="39">
        <v>17.673999999999999</v>
      </c>
      <c r="F22" s="37">
        <f t="shared" si="0"/>
        <v>49.094444444444441</v>
      </c>
      <c r="G22" s="37">
        <f t="shared" si="1"/>
        <v>110.46249999999999</v>
      </c>
      <c r="H22" s="52"/>
    </row>
    <row r="23" spans="1:10" ht="51.75" customHeight="1" thickBot="1">
      <c r="A23" s="11" t="s">
        <v>35</v>
      </c>
      <c r="B23" s="7" t="s">
        <v>36</v>
      </c>
      <c r="C23" s="38">
        <f>C8+C18</f>
        <v>5773</v>
      </c>
      <c r="D23" s="38">
        <f t="shared" ref="D23:E23" si="2">D8+D18</f>
        <v>2116</v>
      </c>
      <c r="E23" s="38">
        <f t="shared" si="2"/>
        <v>2316.0950000000003</v>
      </c>
      <c r="F23" s="36">
        <f t="shared" si="0"/>
        <v>40.119435302269189</v>
      </c>
      <c r="G23" s="36">
        <f t="shared" si="1"/>
        <v>109.45628544423442</v>
      </c>
      <c r="H23" s="51"/>
    </row>
    <row r="24" spans="1:10" ht="46.5" customHeight="1" thickBot="1">
      <c r="A24" s="11" t="s">
        <v>37</v>
      </c>
      <c r="B24" s="7" t="s">
        <v>38</v>
      </c>
      <c r="C24" s="38">
        <f>C25+C45</f>
        <v>18781.152999999998</v>
      </c>
      <c r="D24" s="38">
        <f t="shared" ref="D24:E24" si="3">D25+D45</f>
        <v>6560.26</v>
      </c>
      <c r="E24" s="38">
        <f t="shared" si="3"/>
        <v>6560.26</v>
      </c>
      <c r="F24" s="36">
        <f t="shared" si="0"/>
        <v>34.930017342385746</v>
      </c>
      <c r="G24" s="36">
        <f t="shared" si="1"/>
        <v>100</v>
      </c>
      <c r="H24" s="51"/>
    </row>
    <row r="25" spans="1:10" ht="41.25" customHeight="1" thickBot="1">
      <c r="A25" s="8" t="s">
        <v>39</v>
      </c>
      <c r="B25" s="9" t="s">
        <v>40</v>
      </c>
      <c r="C25" s="39">
        <f>C26+C29+C38+C40</f>
        <v>15059.153</v>
      </c>
      <c r="D25" s="39">
        <f t="shared" ref="D25:E25" si="4">D26+D29+D38+D40</f>
        <v>5960.26</v>
      </c>
      <c r="E25" s="39">
        <f t="shared" si="4"/>
        <v>5960.26</v>
      </c>
      <c r="F25" s="36">
        <f t="shared" si="0"/>
        <v>39.578985617584209</v>
      </c>
      <c r="G25" s="36">
        <f t="shared" si="1"/>
        <v>100</v>
      </c>
      <c r="H25" s="51"/>
    </row>
    <row r="26" spans="1:10" ht="39" customHeight="1" thickBot="1">
      <c r="A26" s="8" t="s">
        <v>41</v>
      </c>
      <c r="B26" s="7" t="s">
        <v>42</v>
      </c>
      <c r="C26" s="38">
        <f>C27+C28</f>
        <v>2523.8000000000002</v>
      </c>
      <c r="D26" s="38">
        <f t="shared" ref="D26:E26" si="5">D27+D28</f>
        <v>1216.3499999999999</v>
      </c>
      <c r="E26" s="38">
        <f t="shared" si="5"/>
        <v>1216.3499999999999</v>
      </c>
      <c r="F26" s="36">
        <f t="shared" si="0"/>
        <v>48.195181868610817</v>
      </c>
      <c r="G26" s="36">
        <f t="shared" si="1"/>
        <v>100</v>
      </c>
      <c r="H26" s="51"/>
    </row>
    <row r="27" spans="1:10" ht="42" customHeight="1" thickBot="1">
      <c r="A27" s="8" t="s">
        <v>43</v>
      </c>
      <c r="B27" s="9" t="s">
        <v>44</v>
      </c>
      <c r="C27" s="39">
        <v>1532.8</v>
      </c>
      <c r="D27" s="39">
        <v>766.35</v>
      </c>
      <c r="E27" s="39">
        <v>766.35</v>
      </c>
      <c r="F27" s="36">
        <f t="shared" si="0"/>
        <v>49.996737995824638</v>
      </c>
      <c r="G27" s="36">
        <f t="shared" si="1"/>
        <v>100</v>
      </c>
      <c r="H27" s="51"/>
    </row>
    <row r="28" spans="1:10" ht="44.25" customHeight="1" thickBot="1">
      <c r="A28" s="8" t="s">
        <v>45</v>
      </c>
      <c r="B28" s="9" t="s">
        <v>44</v>
      </c>
      <c r="C28" s="39">
        <v>991</v>
      </c>
      <c r="D28" s="39">
        <v>450</v>
      </c>
      <c r="E28" s="39">
        <v>450</v>
      </c>
      <c r="F28" s="36">
        <f t="shared" si="0"/>
        <v>45.408678102926338</v>
      </c>
      <c r="G28" s="36">
        <f t="shared" si="1"/>
        <v>100</v>
      </c>
      <c r="H28" s="51"/>
      <c r="J28" s="64">
        <f>C26+C29+C38+C40</f>
        <v>15059.153</v>
      </c>
    </row>
    <row r="29" spans="1:10" ht="50.25" customHeight="1" thickBot="1">
      <c r="A29" s="8" t="s">
        <v>46</v>
      </c>
      <c r="B29" s="7" t="s">
        <v>47</v>
      </c>
      <c r="C29" s="38">
        <f>C30+C32+C33+C34+C35+C31</f>
        <v>10652.453000000001</v>
      </c>
      <c r="D29" s="38">
        <f t="shared" ref="D29:F29" si="6">D30+D32+D33+D34+D35+D31</f>
        <v>4459.6440000000002</v>
      </c>
      <c r="E29" s="38">
        <f t="shared" si="6"/>
        <v>4459.6440000000002</v>
      </c>
      <c r="F29" s="38">
        <f t="shared" si="6"/>
        <v>88.837529880478101</v>
      </c>
      <c r="G29" s="36"/>
      <c r="H29" s="51"/>
    </row>
    <row r="30" spans="1:10" ht="108" customHeight="1" thickBot="1">
      <c r="A30" s="8" t="s">
        <v>48</v>
      </c>
      <c r="B30" s="12" t="s">
        <v>49</v>
      </c>
      <c r="C30" s="39">
        <v>50.505000000000003</v>
      </c>
      <c r="D30" s="39">
        <v>0</v>
      </c>
      <c r="E30" s="39">
        <v>0</v>
      </c>
      <c r="F30" s="36">
        <f t="shared" si="0"/>
        <v>0</v>
      </c>
      <c r="G30" s="36"/>
      <c r="H30" s="51"/>
    </row>
    <row r="31" spans="1:10" ht="108" customHeight="1" thickBot="1">
      <c r="A31" s="61" t="s">
        <v>258</v>
      </c>
      <c r="B31" s="12"/>
      <c r="C31" s="39">
        <v>581.94799999999998</v>
      </c>
      <c r="D31" s="39">
        <v>0</v>
      </c>
      <c r="E31" s="39">
        <v>0</v>
      </c>
      <c r="F31" s="36">
        <f t="shared" si="0"/>
        <v>0</v>
      </c>
      <c r="G31" s="36"/>
      <c r="H31" s="51"/>
    </row>
    <row r="32" spans="1:10" ht="109.5" customHeight="1" thickBot="1">
      <c r="A32" s="8" t="s">
        <v>50</v>
      </c>
      <c r="B32" s="13" t="s">
        <v>49</v>
      </c>
      <c r="C32" s="39">
        <v>5000</v>
      </c>
      <c r="D32" s="39">
        <v>0</v>
      </c>
      <c r="E32" s="39">
        <v>0</v>
      </c>
      <c r="F32" s="36">
        <f t="shared" si="0"/>
        <v>0</v>
      </c>
      <c r="G32" s="36"/>
      <c r="H32" s="51"/>
    </row>
    <row r="33" spans="1:8" ht="66" customHeight="1" thickBot="1">
      <c r="A33" s="8" t="s">
        <v>51</v>
      </c>
      <c r="B33" s="13" t="s">
        <v>52</v>
      </c>
      <c r="C33" s="39">
        <v>0</v>
      </c>
      <c r="D33" s="39">
        <v>0</v>
      </c>
      <c r="E33" s="39">
        <v>0</v>
      </c>
      <c r="F33" s="36"/>
      <c r="G33" s="36"/>
      <c r="H33" s="51"/>
    </row>
    <row r="34" spans="1:8" ht="62.25" customHeight="1" thickBot="1">
      <c r="A34" s="8" t="s">
        <v>53</v>
      </c>
      <c r="B34" s="13" t="s">
        <v>52</v>
      </c>
      <c r="C34" s="39">
        <v>0</v>
      </c>
      <c r="D34" s="39">
        <v>0</v>
      </c>
      <c r="E34" s="39">
        <v>0</v>
      </c>
      <c r="F34" s="36"/>
      <c r="G34" s="36"/>
      <c r="H34" s="51"/>
    </row>
    <row r="35" spans="1:8" ht="46.5" customHeight="1" thickBot="1">
      <c r="A35" s="11" t="s">
        <v>54</v>
      </c>
      <c r="B35" s="14" t="s">
        <v>55</v>
      </c>
      <c r="C35" s="38">
        <f>C36+C37</f>
        <v>5020</v>
      </c>
      <c r="D35" s="38">
        <f t="shared" ref="D35:E35" si="7">D36+D37</f>
        <v>4459.6440000000002</v>
      </c>
      <c r="E35" s="38">
        <f t="shared" si="7"/>
        <v>4459.6440000000002</v>
      </c>
      <c r="F35" s="36">
        <f t="shared" si="0"/>
        <v>88.837529880478101</v>
      </c>
      <c r="G35" s="36"/>
      <c r="H35" s="51"/>
    </row>
    <row r="36" spans="1:8" ht="66" customHeight="1" thickBot="1">
      <c r="A36" s="8" t="s">
        <v>56</v>
      </c>
      <c r="B36" s="13" t="s">
        <v>57</v>
      </c>
      <c r="C36" s="39">
        <v>20</v>
      </c>
      <c r="D36" s="39">
        <v>20</v>
      </c>
      <c r="E36" s="39">
        <v>20</v>
      </c>
      <c r="F36" s="36">
        <f t="shared" si="0"/>
        <v>100</v>
      </c>
      <c r="G36" s="36">
        <f>E36/D36*100</f>
        <v>100</v>
      </c>
      <c r="H36" s="51"/>
    </row>
    <row r="37" spans="1:8" ht="168.75" customHeight="1" thickBot="1">
      <c r="A37" s="8" t="s">
        <v>58</v>
      </c>
      <c r="B37" s="15" t="s">
        <v>59</v>
      </c>
      <c r="C37" s="39">
        <v>5000</v>
      </c>
      <c r="D37" s="39">
        <v>4439.6440000000002</v>
      </c>
      <c r="E37" s="39">
        <v>4439.6440000000002</v>
      </c>
      <c r="F37" s="36">
        <f t="shared" si="0"/>
        <v>88.792880000000011</v>
      </c>
      <c r="G37" s="36">
        <f>E37/D37*100</f>
        <v>100</v>
      </c>
      <c r="H37" s="51"/>
    </row>
    <row r="38" spans="1:8" ht="33.75" customHeight="1" thickBot="1">
      <c r="A38" s="11" t="s">
        <v>60</v>
      </c>
      <c r="B38" s="7" t="s">
        <v>61</v>
      </c>
      <c r="C38" s="38">
        <f>C39</f>
        <v>227.9</v>
      </c>
      <c r="D38" s="38">
        <f t="shared" ref="D38:E38" si="8">D39</f>
        <v>99.933000000000007</v>
      </c>
      <c r="E38" s="38">
        <f t="shared" si="8"/>
        <v>99.933000000000007</v>
      </c>
      <c r="F38" s="36">
        <f t="shared" si="0"/>
        <v>43.849495392716101</v>
      </c>
      <c r="G38" s="36">
        <f t="shared" si="1"/>
        <v>100</v>
      </c>
      <c r="H38" s="51"/>
    </row>
    <row r="39" spans="1:8" ht="77.25" customHeight="1" thickBot="1">
      <c r="A39" s="8" t="s">
        <v>62</v>
      </c>
      <c r="B39" s="15" t="s">
        <v>63</v>
      </c>
      <c r="C39" s="39">
        <v>227.9</v>
      </c>
      <c r="D39" s="39">
        <v>99.933000000000007</v>
      </c>
      <c r="E39" s="39">
        <v>99.933000000000007</v>
      </c>
      <c r="F39" s="37">
        <f t="shared" si="0"/>
        <v>43.849495392716101</v>
      </c>
      <c r="G39" s="37">
        <f t="shared" si="1"/>
        <v>100</v>
      </c>
      <c r="H39" s="51"/>
    </row>
    <row r="40" spans="1:8" ht="42" customHeight="1" thickBot="1">
      <c r="A40" s="11" t="s">
        <v>64</v>
      </c>
      <c r="B40" s="7" t="s">
        <v>65</v>
      </c>
      <c r="C40" s="38">
        <f>C43+C44+C42</f>
        <v>1655</v>
      </c>
      <c r="D40" s="38">
        <f t="shared" ref="D40:E40" si="9">D43+D44+D42</f>
        <v>184.333</v>
      </c>
      <c r="E40" s="38">
        <f t="shared" si="9"/>
        <v>184.333</v>
      </c>
      <c r="F40" s="36">
        <f t="shared" si="0"/>
        <v>11.137945619335348</v>
      </c>
      <c r="G40" s="36">
        <f t="shared" si="1"/>
        <v>100</v>
      </c>
      <c r="H40" s="51"/>
    </row>
    <row r="41" spans="1:8" ht="90" customHeight="1" thickBot="1">
      <c r="A41" s="8" t="s">
        <v>66</v>
      </c>
      <c r="B41" s="9" t="s">
        <v>67</v>
      </c>
      <c r="C41" s="39">
        <v>102</v>
      </c>
      <c r="D41" s="39">
        <v>0</v>
      </c>
      <c r="E41" s="39">
        <v>0</v>
      </c>
      <c r="F41" s="36">
        <f t="shared" si="0"/>
        <v>0</v>
      </c>
      <c r="G41" s="36"/>
      <c r="H41" s="51"/>
    </row>
    <row r="42" spans="1:8" ht="132" customHeight="1" thickBot="1">
      <c r="A42" s="8" t="s">
        <v>68</v>
      </c>
      <c r="B42" s="16" t="s">
        <v>69</v>
      </c>
      <c r="C42" s="39">
        <v>2</v>
      </c>
      <c r="D42" s="39">
        <v>0</v>
      </c>
      <c r="E42" s="39">
        <v>0</v>
      </c>
      <c r="F42" s="36">
        <f t="shared" si="0"/>
        <v>0</v>
      </c>
      <c r="G42" s="36"/>
      <c r="H42" s="51"/>
    </row>
    <row r="43" spans="1:8" ht="228" customHeight="1" thickBot="1">
      <c r="A43" s="8" t="s">
        <v>70</v>
      </c>
      <c r="B43" s="12" t="s">
        <v>71</v>
      </c>
      <c r="C43" s="39">
        <v>100</v>
      </c>
      <c r="D43" s="39">
        <v>0</v>
      </c>
      <c r="E43" s="39">
        <v>0</v>
      </c>
      <c r="F43" s="36">
        <f t="shared" si="0"/>
        <v>0</v>
      </c>
      <c r="G43" s="36"/>
      <c r="H43" s="51"/>
    </row>
    <row r="44" spans="1:8" ht="48" customHeight="1" thickBot="1">
      <c r="A44" s="8" t="s">
        <v>72</v>
      </c>
      <c r="B44" s="12" t="s">
        <v>73</v>
      </c>
      <c r="C44" s="39">
        <v>1553</v>
      </c>
      <c r="D44" s="40">
        <v>184.333</v>
      </c>
      <c r="E44" s="39">
        <v>184.333</v>
      </c>
      <c r="F44" s="36">
        <f t="shared" si="0"/>
        <v>11.869478428847392</v>
      </c>
      <c r="G44" s="36">
        <f t="shared" si="1"/>
        <v>100</v>
      </c>
      <c r="H44" s="51"/>
    </row>
    <row r="45" spans="1:8" ht="32.25" thickBot="1">
      <c r="A45" s="11" t="s">
        <v>74</v>
      </c>
      <c r="B45" s="7" t="s">
        <v>75</v>
      </c>
      <c r="C45" s="38">
        <v>3722</v>
      </c>
      <c r="D45" s="38">
        <v>600</v>
      </c>
      <c r="E45" s="38">
        <v>600</v>
      </c>
      <c r="F45" s="36">
        <f t="shared" si="0"/>
        <v>16.120365394948951</v>
      </c>
      <c r="G45" s="36">
        <f t="shared" si="1"/>
        <v>100</v>
      </c>
      <c r="H45" s="51"/>
    </row>
    <row r="46" spans="1:8" ht="30.75" thickBot="1">
      <c r="A46" s="8" t="s">
        <v>76</v>
      </c>
      <c r="B46" s="12" t="s">
        <v>77</v>
      </c>
      <c r="C46" s="39">
        <v>0</v>
      </c>
      <c r="D46" s="39">
        <v>0</v>
      </c>
      <c r="E46" s="39">
        <v>0</v>
      </c>
      <c r="F46" s="36"/>
      <c r="G46" s="36"/>
      <c r="H46" s="51"/>
    </row>
    <row r="47" spans="1:8" ht="21.75" customHeight="1" thickBot="1">
      <c r="A47" s="8"/>
      <c r="B47" s="17" t="s">
        <v>78</v>
      </c>
      <c r="C47" s="45">
        <f>C24+C23</f>
        <v>24554.152999999998</v>
      </c>
      <c r="D47" s="41">
        <f t="shared" ref="D47:E47" si="10">D24+D23</f>
        <v>8676.26</v>
      </c>
      <c r="E47" s="41">
        <f t="shared" si="10"/>
        <v>8876.3549999999996</v>
      </c>
      <c r="F47" s="36">
        <f t="shared" si="0"/>
        <v>36.150116845814232</v>
      </c>
      <c r="G47" s="36">
        <f t="shared" si="1"/>
        <v>102.30623563609204</v>
      </c>
      <c r="H47" s="51"/>
    </row>
    <row r="48" spans="1:8" ht="24" customHeight="1" thickBot="1">
      <c r="A48" s="8"/>
      <c r="B48" s="4" t="s">
        <v>79</v>
      </c>
      <c r="C48" s="46"/>
      <c r="D48" s="39"/>
      <c r="E48" s="39"/>
      <c r="F48" s="36"/>
      <c r="G48" s="36"/>
      <c r="H48" s="51"/>
    </row>
    <row r="49" spans="1:8" ht="24" customHeight="1" thickBot="1">
      <c r="A49" s="20" t="s">
        <v>105</v>
      </c>
      <c r="B49" s="4" t="s">
        <v>80</v>
      </c>
      <c r="C49" s="47">
        <f>C50+C51+C52</f>
        <v>5917.0360000000001</v>
      </c>
      <c r="D49" s="38">
        <f t="shared" ref="D49:E49" si="11">D50+D51+D52</f>
        <v>2339.2280000000001</v>
      </c>
      <c r="E49" s="38">
        <f t="shared" si="11"/>
        <v>2339.2280000000001</v>
      </c>
      <c r="F49" s="36">
        <f t="shared" si="0"/>
        <v>39.533780088544333</v>
      </c>
      <c r="G49" s="36">
        <f t="shared" si="1"/>
        <v>100</v>
      </c>
      <c r="H49" s="51"/>
    </row>
    <row r="50" spans="1:8" ht="92.25" customHeight="1" thickBot="1">
      <c r="A50" s="21" t="s">
        <v>106</v>
      </c>
      <c r="B50" s="15" t="s">
        <v>81</v>
      </c>
      <c r="C50" s="39">
        <v>5310.8050000000003</v>
      </c>
      <c r="D50" s="39">
        <v>2009.644</v>
      </c>
      <c r="E50" s="39">
        <v>2009.644</v>
      </c>
      <c r="F50" s="37">
        <f t="shared" si="0"/>
        <v>37.840666339660366</v>
      </c>
      <c r="G50" s="37">
        <f t="shared" si="1"/>
        <v>100</v>
      </c>
      <c r="H50" s="52"/>
    </row>
    <row r="51" spans="1:8" ht="20.25" customHeight="1" thickBot="1">
      <c r="A51" s="21" t="s">
        <v>107</v>
      </c>
      <c r="B51" s="15" t="s">
        <v>82</v>
      </c>
      <c r="C51" s="39">
        <v>5</v>
      </c>
      <c r="D51" s="39">
        <v>0</v>
      </c>
      <c r="E51" s="39">
        <v>0</v>
      </c>
      <c r="F51" s="37">
        <f t="shared" si="0"/>
        <v>0</v>
      </c>
      <c r="G51" s="37"/>
      <c r="H51" s="52"/>
    </row>
    <row r="52" spans="1:8" ht="30.75" thickBot="1">
      <c r="A52" s="21" t="s">
        <v>108</v>
      </c>
      <c r="B52" s="15" t="s">
        <v>83</v>
      </c>
      <c r="C52" s="39">
        <v>601.23099999999999</v>
      </c>
      <c r="D52" s="39">
        <v>329.584</v>
      </c>
      <c r="E52" s="39">
        <v>329.584</v>
      </c>
      <c r="F52" s="37">
        <f t="shared" si="0"/>
        <v>54.818197997109266</v>
      </c>
      <c r="G52" s="37">
        <f t="shared" si="1"/>
        <v>100</v>
      </c>
      <c r="H52" s="52"/>
    </row>
    <row r="53" spans="1:8" ht="16.5" thickBot="1">
      <c r="A53" s="20" t="s">
        <v>109</v>
      </c>
      <c r="B53" s="4" t="s">
        <v>84</v>
      </c>
      <c r="C53" s="38">
        <f>C54</f>
        <v>227.9</v>
      </c>
      <c r="D53" s="38">
        <f t="shared" ref="D53:E53" si="12">D54</f>
        <v>92.14</v>
      </c>
      <c r="E53" s="38">
        <f t="shared" si="12"/>
        <v>92.14</v>
      </c>
      <c r="F53" s="36">
        <f t="shared" si="0"/>
        <v>40.430013163668278</v>
      </c>
      <c r="G53" s="36">
        <f t="shared" si="1"/>
        <v>100</v>
      </c>
      <c r="H53" s="51"/>
    </row>
    <row r="54" spans="1:8" ht="30.75" thickBot="1">
      <c r="A54" s="21" t="s">
        <v>110</v>
      </c>
      <c r="B54" s="15" t="s">
        <v>85</v>
      </c>
      <c r="C54" s="39">
        <v>227.9</v>
      </c>
      <c r="D54" s="39">
        <v>92.14</v>
      </c>
      <c r="E54" s="39">
        <f>D54</f>
        <v>92.14</v>
      </c>
      <c r="F54" s="37">
        <f t="shared" si="0"/>
        <v>40.430013163668278</v>
      </c>
      <c r="G54" s="37">
        <f t="shared" si="1"/>
        <v>100</v>
      </c>
      <c r="H54" s="52"/>
    </row>
    <row r="55" spans="1:8" ht="44.25" thickBot="1">
      <c r="A55" s="20" t="s">
        <v>111</v>
      </c>
      <c r="B55" s="4" t="s">
        <v>86</v>
      </c>
      <c r="C55" s="38">
        <f>C56</f>
        <v>1086.2</v>
      </c>
      <c r="D55" s="38">
        <f t="shared" ref="D55:E55" si="13">D56</f>
        <v>543.09900000000005</v>
      </c>
      <c r="E55" s="38">
        <f t="shared" si="13"/>
        <v>543.09900000000005</v>
      </c>
      <c r="F55" s="36">
        <f t="shared" si="0"/>
        <v>49.999907935923403</v>
      </c>
      <c r="G55" s="36">
        <f t="shared" si="1"/>
        <v>100</v>
      </c>
      <c r="H55" s="51"/>
    </row>
    <row r="56" spans="1:8" ht="16.5" thickBot="1">
      <c r="A56" s="21" t="s">
        <v>112</v>
      </c>
      <c r="B56" s="15" t="s">
        <v>87</v>
      </c>
      <c r="C56" s="39">
        <v>1086.2</v>
      </c>
      <c r="D56" s="39">
        <v>543.09900000000005</v>
      </c>
      <c r="E56" s="39">
        <v>543.09900000000005</v>
      </c>
      <c r="F56" s="37">
        <f t="shared" si="0"/>
        <v>49.999907935923403</v>
      </c>
      <c r="G56" s="37">
        <f t="shared" si="1"/>
        <v>100</v>
      </c>
      <c r="H56" s="52"/>
    </row>
    <row r="57" spans="1:8" ht="16.5" thickBot="1">
      <c r="A57" s="20" t="s">
        <v>113</v>
      </c>
      <c r="B57" s="4" t="s">
        <v>88</v>
      </c>
      <c r="C57" s="38">
        <f>C58+C59</f>
        <v>7168</v>
      </c>
      <c r="D57" s="38">
        <f t="shared" ref="D57:E57" si="14">D58+D59</f>
        <v>5678.9030000000002</v>
      </c>
      <c r="E57" s="38">
        <f t="shared" si="14"/>
        <v>5678.8029999999999</v>
      </c>
      <c r="F57" s="36">
        <f t="shared" si="0"/>
        <v>79.224372209821425</v>
      </c>
      <c r="G57" s="36">
        <f t="shared" si="1"/>
        <v>99.99823909652973</v>
      </c>
      <c r="H57" s="51"/>
    </row>
    <row r="58" spans="1:8" ht="30.75" thickBot="1">
      <c r="A58" s="21" t="s">
        <v>114</v>
      </c>
      <c r="B58" s="15" t="s">
        <v>89</v>
      </c>
      <c r="C58" s="39">
        <v>6913</v>
      </c>
      <c r="D58" s="39">
        <v>5678.9030000000002</v>
      </c>
      <c r="E58" s="39">
        <v>5678.8029999999999</v>
      </c>
      <c r="F58" s="37">
        <f t="shared" si="0"/>
        <v>82.146723564299137</v>
      </c>
      <c r="G58" s="37">
        <f t="shared" si="1"/>
        <v>99.99823909652973</v>
      </c>
      <c r="H58" s="52"/>
    </row>
    <row r="59" spans="1:8" ht="30.75" thickBot="1">
      <c r="A59" s="21" t="s">
        <v>115</v>
      </c>
      <c r="B59" s="15" t="s">
        <v>90</v>
      </c>
      <c r="C59" s="39">
        <v>255</v>
      </c>
      <c r="D59" s="39">
        <v>0</v>
      </c>
      <c r="E59" s="39">
        <v>0</v>
      </c>
      <c r="F59" s="37">
        <f t="shared" si="0"/>
        <v>0</v>
      </c>
      <c r="G59" s="37"/>
      <c r="H59" s="52"/>
    </row>
    <row r="60" spans="1:8" ht="30" thickBot="1">
      <c r="A60" s="20" t="s">
        <v>116</v>
      </c>
      <c r="B60" s="4" t="s">
        <v>91</v>
      </c>
      <c r="C60" s="38">
        <f>C61+C62+C63</f>
        <v>11225.74</v>
      </c>
      <c r="D60" s="38">
        <f>D61+D62+D63</f>
        <v>891.59500000000003</v>
      </c>
      <c r="E60" s="38">
        <f t="shared" ref="E60" si="15">E61+E62+E63</f>
        <v>891.69499999999994</v>
      </c>
      <c r="F60" s="36">
        <f t="shared" si="0"/>
        <v>7.9433070781970718</v>
      </c>
      <c r="G60" s="36">
        <f t="shared" si="1"/>
        <v>100.01121585473226</v>
      </c>
      <c r="H60" s="51"/>
    </row>
    <row r="61" spans="1:8" ht="16.5" thickBot="1">
      <c r="A61" s="21" t="s">
        <v>117</v>
      </c>
      <c r="B61" s="15" t="s">
        <v>92</v>
      </c>
      <c r="C61" s="39">
        <v>5.0910000000000002</v>
      </c>
      <c r="D61" s="39">
        <v>2.5840000000000001</v>
      </c>
      <c r="E61" s="39">
        <v>2.5840000000000001</v>
      </c>
      <c r="F61" s="37">
        <f t="shared" si="0"/>
        <v>50.756236495776861</v>
      </c>
      <c r="G61" s="37">
        <f t="shared" si="1"/>
        <v>100</v>
      </c>
      <c r="H61" s="52"/>
    </row>
    <row r="62" spans="1:8" ht="16.5" thickBot="1">
      <c r="A62" s="21" t="s">
        <v>118</v>
      </c>
      <c r="B62" s="15" t="s">
        <v>93</v>
      </c>
      <c r="C62" s="39">
        <v>3243.9490000000001</v>
      </c>
      <c r="D62" s="39">
        <v>286.41399999999999</v>
      </c>
      <c r="E62" s="39">
        <v>286.51400000000001</v>
      </c>
      <c r="F62" s="37">
        <f t="shared" si="0"/>
        <v>8.832259693355228</v>
      </c>
      <c r="G62" s="37">
        <f t="shared" si="1"/>
        <v>100.03491449440321</v>
      </c>
      <c r="H62" s="52"/>
    </row>
    <row r="63" spans="1:8" ht="16.5" thickBot="1">
      <c r="A63" s="21" t="s">
        <v>119</v>
      </c>
      <c r="B63" s="19" t="s">
        <v>94</v>
      </c>
      <c r="C63" s="39">
        <v>7976.7</v>
      </c>
      <c r="D63" s="39">
        <v>602.59699999999998</v>
      </c>
      <c r="E63" s="39">
        <v>602.59699999999998</v>
      </c>
      <c r="F63" s="37">
        <f t="shared" si="0"/>
        <v>7.5544648789599709</v>
      </c>
      <c r="G63" s="37">
        <f t="shared" si="1"/>
        <v>100</v>
      </c>
      <c r="H63" s="52"/>
    </row>
    <row r="64" spans="1:8" ht="16.5" thickBot="1">
      <c r="A64" s="21"/>
      <c r="B64" s="17" t="s">
        <v>95</v>
      </c>
      <c r="C64" s="38">
        <f>C49+C53+C55+C57+C60</f>
        <v>25624.875999999997</v>
      </c>
      <c r="D64" s="38">
        <f t="shared" ref="D64:E64" si="16">D49+D53+D55+D57+D60</f>
        <v>9544.9650000000001</v>
      </c>
      <c r="E64" s="38">
        <f t="shared" si="16"/>
        <v>9544.9650000000001</v>
      </c>
      <c r="F64" s="36">
        <f t="shared" si="0"/>
        <v>37.2488241504076</v>
      </c>
      <c r="G64" s="36">
        <v>100</v>
      </c>
      <c r="H64" s="51"/>
    </row>
    <row r="65" spans="1:11" ht="47.25" customHeight="1" thickBot="1">
      <c r="A65" s="21"/>
      <c r="B65" s="17" t="s">
        <v>96</v>
      </c>
      <c r="C65" s="38">
        <v>-1070.722</v>
      </c>
      <c r="D65" s="38"/>
      <c r="E65" s="38">
        <v>-667.61</v>
      </c>
      <c r="F65" s="10"/>
      <c r="G65" s="37"/>
      <c r="H65" s="52"/>
    </row>
    <row r="66" spans="1:11" ht="27" customHeight="1" thickBot="1">
      <c r="A66" s="21"/>
      <c r="B66" s="17" t="s">
        <v>97</v>
      </c>
      <c r="C66" s="39"/>
      <c r="D66" s="39"/>
      <c r="E66" s="39"/>
      <c r="F66" s="10"/>
      <c r="G66" s="37"/>
      <c r="H66" s="52"/>
    </row>
    <row r="67" spans="1:11" ht="58.5" customHeight="1" thickBot="1">
      <c r="A67" s="21"/>
      <c r="B67" s="4" t="s">
        <v>98</v>
      </c>
      <c r="C67" s="38">
        <f>C65</f>
        <v>-1070.722</v>
      </c>
      <c r="D67" s="38"/>
      <c r="E67" s="38">
        <f t="shared" ref="E67" si="17">E65</f>
        <v>-667.61</v>
      </c>
      <c r="F67" s="10"/>
      <c r="G67" s="37"/>
      <c r="H67" s="52"/>
    </row>
    <row r="68" spans="1:11" ht="48.75" customHeight="1" thickBot="1">
      <c r="A68" s="22" t="s">
        <v>99</v>
      </c>
      <c r="B68" s="17" t="s">
        <v>100</v>
      </c>
      <c r="C68" s="6">
        <f>C69</f>
        <v>-24554.152999999998</v>
      </c>
      <c r="D68" s="10"/>
      <c r="E68" s="6">
        <f>E69</f>
        <v>-8877.3549999999996</v>
      </c>
      <c r="F68" s="10"/>
      <c r="G68" s="37"/>
      <c r="H68" s="52"/>
    </row>
    <row r="69" spans="1:11" ht="45.75" thickBot="1">
      <c r="A69" s="23" t="s">
        <v>101</v>
      </c>
      <c r="B69" s="15" t="s">
        <v>102</v>
      </c>
      <c r="C69" s="10">
        <v>-24554.152999999998</v>
      </c>
      <c r="D69" s="10"/>
      <c r="E69" s="10">
        <v>-8877.3549999999996</v>
      </c>
      <c r="F69" s="10"/>
      <c r="G69" s="37"/>
      <c r="H69" s="52"/>
    </row>
    <row r="70" spans="1:11" ht="51.75" customHeight="1" thickBot="1">
      <c r="A70" s="23" t="s">
        <v>104</v>
      </c>
      <c r="B70" s="15" t="s">
        <v>103</v>
      </c>
      <c r="C70" s="10">
        <v>25624.876</v>
      </c>
      <c r="D70" s="10"/>
      <c r="E70" s="10">
        <v>9544.9650000000001</v>
      </c>
      <c r="F70" s="10"/>
      <c r="G70" s="37"/>
      <c r="H70" s="52"/>
    </row>
    <row r="72" spans="1:11" ht="138" customHeight="1">
      <c r="F72" s="91" t="s">
        <v>266</v>
      </c>
      <c r="G72" s="91"/>
      <c r="H72" s="91"/>
      <c r="I72" s="91"/>
      <c r="K72" s="31"/>
    </row>
    <row r="73" spans="1:11" ht="78.75" customHeight="1">
      <c r="A73" s="92" t="s">
        <v>255</v>
      </c>
      <c r="B73" s="92"/>
      <c r="C73" s="92"/>
      <c r="D73" s="92"/>
      <c r="E73" s="92"/>
      <c r="F73" s="92"/>
      <c r="G73" s="92"/>
      <c r="H73" s="48"/>
    </row>
    <row r="75" spans="1:11" ht="15.75" thickBot="1">
      <c r="G75" s="83" t="s">
        <v>196</v>
      </c>
      <c r="H75" s="83"/>
      <c r="I75" s="83"/>
    </row>
    <row r="76" spans="1:11" ht="81" customHeight="1" thickBot="1">
      <c r="A76" s="24" t="s">
        <v>120</v>
      </c>
      <c r="B76" s="18" t="s">
        <v>121</v>
      </c>
      <c r="C76" s="18" t="s">
        <v>122</v>
      </c>
      <c r="D76" s="18" t="s">
        <v>123</v>
      </c>
      <c r="E76" s="58" t="s">
        <v>252</v>
      </c>
      <c r="F76" s="58" t="s">
        <v>253</v>
      </c>
      <c r="G76" s="58" t="s">
        <v>254</v>
      </c>
      <c r="H76" s="18" t="s">
        <v>4</v>
      </c>
      <c r="I76" s="18" t="s">
        <v>5</v>
      </c>
    </row>
    <row r="77" spans="1:11" ht="67.5" customHeight="1" thickBot="1">
      <c r="A77" s="8" t="s">
        <v>125</v>
      </c>
      <c r="B77" s="1">
        <v>901</v>
      </c>
      <c r="C77" s="1"/>
      <c r="D77" s="1"/>
      <c r="E77" s="44">
        <f>E93</f>
        <v>25624.875999999997</v>
      </c>
      <c r="F77" s="44">
        <f t="shared" ref="F77:G77" si="18">F93</f>
        <v>9544.9650000000001</v>
      </c>
      <c r="G77" s="44">
        <f t="shared" si="18"/>
        <v>9544.9650000000001</v>
      </c>
      <c r="H77" s="37">
        <f>G77/E77*100</f>
        <v>37.2488241504076</v>
      </c>
      <c r="I77" s="37">
        <f>G77/F77*100</f>
        <v>100</v>
      </c>
    </row>
    <row r="78" spans="1:11" ht="25.5" customHeight="1" thickBot="1">
      <c r="A78" s="8" t="s">
        <v>126</v>
      </c>
      <c r="B78" s="1">
        <v>901</v>
      </c>
      <c r="C78" s="32" t="s">
        <v>105</v>
      </c>
      <c r="D78" s="1"/>
      <c r="E78" s="43">
        <f>E79+E80+E81</f>
        <v>5917.0360000000001</v>
      </c>
      <c r="F78" s="43">
        <f t="shared" ref="F78:G78" si="19">F79+F80+F81</f>
        <v>2339.2280000000001</v>
      </c>
      <c r="G78" s="43">
        <f t="shared" si="19"/>
        <v>2339.2280000000001</v>
      </c>
      <c r="H78" s="37">
        <f t="shared" ref="H78:H93" si="20">G78/E78*100</f>
        <v>39.533780088544333</v>
      </c>
      <c r="I78" s="37">
        <f t="shared" ref="I78:I93" si="21">G78/F78*100</f>
        <v>100</v>
      </c>
    </row>
    <row r="79" spans="1:11" ht="83.25" customHeight="1" thickBot="1">
      <c r="A79" s="25" t="s">
        <v>81</v>
      </c>
      <c r="B79" s="26">
        <v>901</v>
      </c>
      <c r="C79" s="33" t="s">
        <v>105</v>
      </c>
      <c r="D79" s="33" t="s">
        <v>113</v>
      </c>
      <c r="E79" s="26">
        <v>5310.8050000000003</v>
      </c>
      <c r="F79" s="26">
        <v>2009.644</v>
      </c>
      <c r="G79" s="26">
        <v>2009.644</v>
      </c>
      <c r="H79" s="37">
        <f t="shared" si="20"/>
        <v>37.840666339660366</v>
      </c>
      <c r="I79" s="37">
        <f t="shared" si="21"/>
        <v>100</v>
      </c>
    </row>
    <row r="80" spans="1:11" ht="30" customHeight="1" thickBot="1">
      <c r="A80" s="25" t="s">
        <v>82</v>
      </c>
      <c r="B80" s="26">
        <v>901</v>
      </c>
      <c r="C80" s="33" t="s">
        <v>105</v>
      </c>
      <c r="D80" s="33" t="s">
        <v>197</v>
      </c>
      <c r="E80" s="42">
        <v>5</v>
      </c>
      <c r="F80" s="42">
        <v>0</v>
      </c>
      <c r="G80" s="42">
        <v>0</v>
      </c>
      <c r="H80" s="37">
        <f t="shared" si="20"/>
        <v>0</v>
      </c>
      <c r="I80" s="37"/>
    </row>
    <row r="81" spans="1:9" ht="31.5" customHeight="1" thickBot="1">
      <c r="A81" s="25" t="s">
        <v>83</v>
      </c>
      <c r="B81" s="26">
        <v>901</v>
      </c>
      <c r="C81" s="33" t="s">
        <v>105</v>
      </c>
      <c r="D81" s="33">
        <v>13</v>
      </c>
      <c r="E81" s="26">
        <v>601.23099999999999</v>
      </c>
      <c r="F81" s="26">
        <v>329.584</v>
      </c>
      <c r="G81" s="26">
        <v>329.584</v>
      </c>
      <c r="H81" s="37">
        <f t="shared" si="20"/>
        <v>54.818197997109266</v>
      </c>
      <c r="I81" s="37">
        <f t="shared" si="21"/>
        <v>100</v>
      </c>
    </row>
    <row r="82" spans="1:9" ht="16.5" thickBot="1">
      <c r="A82" s="25" t="s">
        <v>84</v>
      </c>
      <c r="B82" s="26">
        <v>901</v>
      </c>
      <c r="C82" s="33" t="s">
        <v>109</v>
      </c>
      <c r="D82" s="33"/>
      <c r="E82" s="26">
        <f>E83</f>
        <v>227.9</v>
      </c>
      <c r="F82" s="26">
        <f t="shared" ref="F82:G82" si="22">F83</f>
        <v>92.14</v>
      </c>
      <c r="G82" s="26">
        <f t="shared" si="22"/>
        <v>92.14</v>
      </c>
      <c r="H82" s="37">
        <f t="shared" si="20"/>
        <v>40.430013163668278</v>
      </c>
      <c r="I82" s="37">
        <f t="shared" si="21"/>
        <v>100</v>
      </c>
    </row>
    <row r="83" spans="1:9" ht="38.25" customHeight="1" thickBot="1">
      <c r="A83" s="25" t="s">
        <v>85</v>
      </c>
      <c r="B83" s="26">
        <v>901</v>
      </c>
      <c r="C83" s="33" t="s">
        <v>109</v>
      </c>
      <c r="D83" s="33" t="s">
        <v>111</v>
      </c>
      <c r="E83" s="26">
        <v>227.9</v>
      </c>
      <c r="F83" s="26">
        <v>92.14</v>
      </c>
      <c r="G83" s="26">
        <v>92.14</v>
      </c>
      <c r="H83" s="37">
        <f t="shared" si="20"/>
        <v>40.430013163668278</v>
      </c>
      <c r="I83" s="37">
        <f t="shared" si="21"/>
        <v>100</v>
      </c>
    </row>
    <row r="84" spans="1:9" ht="32.25" thickBot="1">
      <c r="A84" s="25" t="s">
        <v>86</v>
      </c>
      <c r="B84" s="26">
        <v>901</v>
      </c>
      <c r="C84" s="33" t="s">
        <v>111</v>
      </c>
      <c r="D84" s="33"/>
      <c r="E84" s="26">
        <f>E85</f>
        <v>1086.2</v>
      </c>
      <c r="F84" s="26">
        <f t="shared" ref="F84:G84" si="23">F85</f>
        <v>543.09900000000005</v>
      </c>
      <c r="G84" s="26">
        <f t="shared" si="23"/>
        <v>543.09900000000005</v>
      </c>
      <c r="H84" s="37">
        <f t="shared" si="20"/>
        <v>49.999907935923403</v>
      </c>
      <c r="I84" s="37">
        <f t="shared" si="21"/>
        <v>100</v>
      </c>
    </row>
    <row r="85" spans="1:9" ht="23.25" customHeight="1" thickBot="1">
      <c r="A85" s="25" t="s">
        <v>87</v>
      </c>
      <c r="B85" s="26">
        <v>901</v>
      </c>
      <c r="C85" s="33" t="s">
        <v>111</v>
      </c>
      <c r="D85" s="33">
        <v>10</v>
      </c>
      <c r="E85" s="26">
        <v>1086.2</v>
      </c>
      <c r="F85" s="26">
        <v>543.09900000000005</v>
      </c>
      <c r="G85" s="26">
        <v>543.09900000000005</v>
      </c>
      <c r="H85" s="37">
        <f t="shared" si="20"/>
        <v>49.999907935923403</v>
      </c>
      <c r="I85" s="37">
        <f t="shared" si="21"/>
        <v>100</v>
      </c>
    </row>
    <row r="86" spans="1:9" ht="23.25" customHeight="1" thickBot="1">
      <c r="A86" s="8" t="s">
        <v>88</v>
      </c>
      <c r="B86" s="1">
        <v>901</v>
      </c>
      <c r="C86" s="32" t="s">
        <v>113</v>
      </c>
      <c r="D86" s="32"/>
      <c r="E86" s="43">
        <f>E87+E88</f>
        <v>7168</v>
      </c>
      <c r="F86" s="43">
        <f t="shared" ref="F86:G86" si="24">F87+F88</f>
        <v>5678.8029999999999</v>
      </c>
      <c r="G86" s="43">
        <f t="shared" si="24"/>
        <v>5678.8029999999999</v>
      </c>
      <c r="H86" s="37">
        <f t="shared" si="20"/>
        <v>79.224372209821425</v>
      </c>
      <c r="I86" s="37">
        <f t="shared" si="21"/>
        <v>100</v>
      </c>
    </row>
    <row r="87" spans="1:9" ht="32.25" thickBot="1">
      <c r="A87" s="8" t="s">
        <v>89</v>
      </c>
      <c r="B87" s="1">
        <v>901</v>
      </c>
      <c r="C87" s="32" t="s">
        <v>113</v>
      </c>
      <c r="D87" s="32" t="s">
        <v>198</v>
      </c>
      <c r="E87" s="43">
        <v>6913</v>
      </c>
      <c r="F87" s="1">
        <v>5678.8029999999999</v>
      </c>
      <c r="G87" s="1">
        <v>5678.8029999999999</v>
      </c>
      <c r="H87" s="37">
        <f t="shared" si="20"/>
        <v>82.146723564299137</v>
      </c>
      <c r="I87" s="37">
        <f t="shared" si="21"/>
        <v>100</v>
      </c>
    </row>
    <row r="88" spans="1:9" ht="32.25" thickBot="1">
      <c r="A88" s="8" t="s">
        <v>90</v>
      </c>
      <c r="B88" s="1">
        <v>901</v>
      </c>
      <c r="C88" s="32" t="s">
        <v>113</v>
      </c>
      <c r="D88" s="32">
        <v>12</v>
      </c>
      <c r="E88" s="43">
        <v>255</v>
      </c>
      <c r="F88" s="43">
        <v>0</v>
      </c>
      <c r="G88" s="43">
        <v>0</v>
      </c>
      <c r="H88" s="37">
        <f t="shared" si="20"/>
        <v>0</v>
      </c>
      <c r="I88" s="37"/>
    </row>
    <row r="89" spans="1:9" ht="23.25" customHeight="1" thickBot="1">
      <c r="A89" s="8" t="s">
        <v>91</v>
      </c>
      <c r="B89" s="1">
        <v>901</v>
      </c>
      <c r="C89" s="32" t="s">
        <v>116</v>
      </c>
      <c r="D89" s="32"/>
      <c r="E89" s="1">
        <f>E90+E91+E92</f>
        <v>11225.74</v>
      </c>
      <c r="F89" s="1">
        <f t="shared" ref="F89:G89" si="25">F90+F91+F92</f>
        <v>891.69499999999994</v>
      </c>
      <c r="G89" s="1">
        <f t="shared" si="25"/>
        <v>891.69499999999994</v>
      </c>
      <c r="H89" s="37">
        <f t="shared" si="20"/>
        <v>7.9433070781970718</v>
      </c>
      <c r="I89" s="37">
        <f t="shared" si="21"/>
        <v>100</v>
      </c>
    </row>
    <row r="90" spans="1:9" ht="24" customHeight="1" thickBot="1">
      <c r="A90" s="8" t="s">
        <v>92</v>
      </c>
      <c r="B90" s="1">
        <v>901</v>
      </c>
      <c r="C90" s="32" t="s">
        <v>116</v>
      </c>
      <c r="D90" s="32" t="s">
        <v>105</v>
      </c>
      <c r="E90" s="43">
        <v>5.0910000000000002</v>
      </c>
      <c r="F90" s="1">
        <v>2.5840000000000001</v>
      </c>
      <c r="G90" s="1">
        <v>2.5840000000000001</v>
      </c>
      <c r="H90" s="37">
        <f t="shared" si="20"/>
        <v>50.756236495776861</v>
      </c>
      <c r="I90" s="37">
        <f t="shared" si="21"/>
        <v>100</v>
      </c>
    </row>
    <row r="91" spans="1:9" ht="24" customHeight="1" thickBot="1">
      <c r="A91" s="8" t="s">
        <v>93</v>
      </c>
      <c r="B91" s="1">
        <v>901</v>
      </c>
      <c r="C91" s="32" t="s">
        <v>116</v>
      </c>
      <c r="D91" s="32" t="s">
        <v>109</v>
      </c>
      <c r="E91" s="1">
        <v>3243.9490000000001</v>
      </c>
      <c r="F91" s="1">
        <v>286.51400000000001</v>
      </c>
      <c r="G91" s="1">
        <v>286.51400000000001</v>
      </c>
      <c r="H91" s="37">
        <f t="shared" si="20"/>
        <v>8.832259693355228</v>
      </c>
      <c r="I91" s="37">
        <f t="shared" si="21"/>
        <v>100</v>
      </c>
    </row>
    <row r="92" spans="1:9" ht="24.75" customHeight="1" thickBot="1">
      <c r="A92" s="8" t="s">
        <v>94</v>
      </c>
      <c r="B92" s="1">
        <v>901</v>
      </c>
      <c r="C92" s="32" t="s">
        <v>116</v>
      </c>
      <c r="D92" s="32" t="s">
        <v>111</v>
      </c>
      <c r="E92" s="43">
        <v>7976.7</v>
      </c>
      <c r="F92" s="1">
        <v>602.59699999999998</v>
      </c>
      <c r="G92" s="1">
        <v>602.59699999999998</v>
      </c>
      <c r="H92" s="37">
        <f t="shared" si="20"/>
        <v>7.5544648789599709</v>
      </c>
      <c r="I92" s="37">
        <f t="shared" si="21"/>
        <v>100</v>
      </c>
    </row>
    <row r="93" spans="1:9" ht="24.75" customHeight="1" thickBot="1">
      <c r="A93" s="8" t="s">
        <v>127</v>
      </c>
      <c r="B93" s="1"/>
      <c r="C93" s="32"/>
      <c r="D93" s="1"/>
      <c r="E93" s="43">
        <f>E78+E82+E84+E86+E89</f>
        <v>25624.875999999997</v>
      </c>
      <c r="F93" s="43">
        <f t="shared" ref="F93:G93" si="26">F78+F82+F84+F86+F89</f>
        <v>9544.9650000000001</v>
      </c>
      <c r="G93" s="43">
        <f t="shared" si="26"/>
        <v>9544.9650000000001</v>
      </c>
      <c r="H93" s="37">
        <f t="shared" si="20"/>
        <v>37.2488241504076</v>
      </c>
      <c r="I93" s="37">
        <f t="shared" si="21"/>
        <v>100</v>
      </c>
    </row>
    <row r="96" spans="1:9" ht="130.5" customHeight="1">
      <c r="E96" s="91" t="s">
        <v>265</v>
      </c>
      <c r="F96" s="91"/>
      <c r="G96" s="91"/>
      <c r="H96" s="60"/>
      <c r="I96" s="60"/>
    </row>
    <row r="98" spans="1:8" ht="96.75" customHeight="1">
      <c r="A98" s="92" t="s">
        <v>195</v>
      </c>
      <c r="B98" s="92"/>
      <c r="C98" s="92"/>
      <c r="D98" s="92"/>
      <c r="E98" s="92"/>
      <c r="F98" s="92"/>
      <c r="G98" s="92"/>
      <c r="H98" s="48"/>
    </row>
    <row r="100" spans="1:8" ht="15.75" thickBot="1">
      <c r="G100" t="s">
        <v>196</v>
      </c>
    </row>
    <row r="101" spans="1:8" ht="79.5" thickBot="1">
      <c r="A101" s="24" t="s">
        <v>128</v>
      </c>
      <c r="B101" s="18" t="s">
        <v>129</v>
      </c>
      <c r="C101" s="18" t="s">
        <v>124</v>
      </c>
      <c r="D101" s="58" t="s">
        <v>250</v>
      </c>
      <c r="E101" s="58" t="s">
        <v>251</v>
      </c>
      <c r="F101" s="18" t="s">
        <v>4</v>
      </c>
      <c r="G101" s="18" t="s">
        <v>5</v>
      </c>
      <c r="H101" s="49"/>
    </row>
    <row r="102" spans="1:8" ht="111" thickBot="1">
      <c r="A102" s="22" t="s">
        <v>199</v>
      </c>
      <c r="B102" s="7" t="s">
        <v>130</v>
      </c>
      <c r="C102" s="5">
        <f>C103</f>
        <v>6626.9049999999988</v>
      </c>
      <c r="D102" s="5">
        <f t="shared" ref="D102:E102" si="27">D103</f>
        <v>2644.7110000000002</v>
      </c>
      <c r="E102" s="5">
        <f t="shared" si="27"/>
        <v>2644.7110000000002</v>
      </c>
      <c r="F102" s="56">
        <f>E102/C102*100</f>
        <v>39.908690406758517</v>
      </c>
      <c r="G102" s="27">
        <v>100</v>
      </c>
      <c r="H102" s="53"/>
    </row>
    <row r="103" spans="1:8" ht="126.75" thickBot="1">
      <c r="A103" s="23" t="s">
        <v>200</v>
      </c>
      <c r="B103" s="28" t="s">
        <v>131</v>
      </c>
      <c r="C103" s="55">
        <f>C104+C114+C117</f>
        <v>6626.9049999999988</v>
      </c>
      <c r="D103" s="55">
        <f t="shared" ref="D103:E103" si="28">D104+D114</f>
        <v>2644.7110000000002</v>
      </c>
      <c r="E103" s="55">
        <f t="shared" si="28"/>
        <v>2644.7110000000002</v>
      </c>
      <c r="F103" s="56">
        <f>E103/C103*100</f>
        <v>39.908690406758517</v>
      </c>
      <c r="G103" s="27">
        <f t="shared" ref="G103:G110" si="29">E103/D103*100</f>
        <v>100</v>
      </c>
      <c r="H103" s="53"/>
    </row>
    <row r="104" spans="1:8" ht="95.25" thickBot="1">
      <c r="A104" s="23" t="s">
        <v>201</v>
      </c>
      <c r="B104" s="28" t="s">
        <v>132</v>
      </c>
      <c r="C104" s="55">
        <f>C105+C106+C107+C110+C111</f>
        <v>5538.5329999999994</v>
      </c>
      <c r="D104" s="55">
        <f t="shared" ref="D104:E104" si="30">D105+D106+D107+D110+D111</f>
        <v>2101.6120000000001</v>
      </c>
      <c r="E104" s="55">
        <f t="shared" si="30"/>
        <v>2101.6120000000001</v>
      </c>
      <c r="F104" s="56">
        <f>E104/C104*100</f>
        <v>37.945282622672835</v>
      </c>
      <c r="G104" s="27">
        <f t="shared" si="29"/>
        <v>100</v>
      </c>
      <c r="H104" s="53"/>
    </row>
    <row r="105" spans="1:8" ht="48" thickBot="1">
      <c r="A105" s="23" t="s">
        <v>202</v>
      </c>
      <c r="B105" s="28" t="s">
        <v>133</v>
      </c>
      <c r="C105" s="5">
        <v>2674.6190000000001</v>
      </c>
      <c r="D105" s="5">
        <v>1095.442</v>
      </c>
      <c r="E105" s="5">
        <v>1095.442</v>
      </c>
      <c r="F105" s="56">
        <f t="shared" ref="F105:F110" si="31">E105/C105*100</f>
        <v>40.956936296347251</v>
      </c>
      <c r="G105" s="27">
        <f t="shared" si="29"/>
        <v>100</v>
      </c>
      <c r="H105" s="53"/>
    </row>
    <row r="106" spans="1:8" ht="48" thickBot="1">
      <c r="A106" s="62" t="s">
        <v>263</v>
      </c>
      <c r="B106" s="28" t="s">
        <v>264</v>
      </c>
      <c r="C106" s="5">
        <v>920.91</v>
      </c>
      <c r="D106" s="5">
        <v>503.44499999999999</v>
      </c>
      <c r="E106" s="5">
        <v>503.44499999999999</v>
      </c>
      <c r="F106" s="56">
        <f t="shared" si="31"/>
        <v>54.668208619734827</v>
      </c>
      <c r="G106" s="27">
        <f t="shared" si="29"/>
        <v>100</v>
      </c>
      <c r="H106" s="53"/>
    </row>
    <row r="107" spans="1:8" ht="32.25" thickBot="1">
      <c r="A107" s="23" t="s">
        <v>203</v>
      </c>
      <c r="B107" s="28" t="s">
        <v>134</v>
      </c>
      <c r="C107" s="55">
        <f>C108+C109</f>
        <v>1713.104</v>
      </c>
      <c r="D107" s="5">
        <f t="shared" ref="D107:E107" si="32">D108+D109</f>
        <v>410.58499999999998</v>
      </c>
      <c r="E107" s="5">
        <f t="shared" si="32"/>
        <v>410.58499999999998</v>
      </c>
      <c r="F107" s="56">
        <f t="shared" si="31"/>
        <v>23.96731313452073</v>
      </c>
      <c r="G107" s="27">
        <f t="shared" si="29"/>
        <v>100</v>
      </c>
      <c r="H107" s="53"/>
    </row>
    <row r="108" spans="1:8" ht="48" thickBot="1">
      <c r="A108" s="23" t="s">
        <v>203</v>
      </c>
      <c r="B108" s="28" t="s">
        <v>135</v>
      </c>
      <c r="C108" s="1">
        <v>1638.904</v>
      </c>
      <c r="D108" s="1">
        <v>381.04899999999998</v>
      </c>
      <c r="E108" s="1">
        <v>381.04899999999998</v>
      </c>
      <c r="F108" s="56">
        <f t="shared" si="31"/>
        <v>23.250233082596662</v>
      </c>
      <c r="G108" s="27">
        <f t="shared" si="29"/>
        <v>100</v>
      </c>
      <c r="H108" s="54"/>
    </row>
    <row r="109" spans="1:8" ht="32.25" thickBot="1">
      <c r="A109" s="23" t="s">
        <v>203</v>
      </c>
      <c r="B109" s="28" t="s">
        <v>136</v>
      </c>
      <c r="C109" s="43">
        <v>74.2</v>
      </c>
      <c r="D109" s="1">
        <v>29.536000000000001</v>
      </c>
      <c r="E109" s="1">
        <v>29.536000000000001</v>
      </c>
      <c r="F109" s="56">
        <f>E109/C109*100</f>
        <v>39.805929919137469</v>
      </c>
      <c r="G109" s="27">
        <f t="shared" si="29"/>
        <v>100</v>
      </c>
      <c r="H109" s="54"/>
    </row>
    <row r="110" spans="1:8" ht="63.75" thickBot="1">
      <c r="A110" s="23" t="s">
        <v>204</v>
      </c>
      <c r="B110" s="28" t="s">
        <v>137</v>
      </c>
      <c r="C110" s="55">
        <v>227.9</v>
      </c>
      <c r="D110" s="5">
        <v>92.14</v>
      </c>
      <c r="E110" s="5">
        <v>92.14</v>
      </c>
      <c r="F110" s="56">
        <f t="shared" si="31"/>
        <v>40.430013163668278</v>
      </c>
      <c r="G110" s="27">
        <f t="shared" si="29"/>
        <v>100</v>
      </c>
      <c r="H110" s="53"/>
    </row>
    <row r="111" spans="1:8" ht="78" customHeight="1">
      <c r="A111" s="84" t="s">
        <v>205</v>
      </c>
      <c r="B111" s="67" t="s">
        <v>138</v>
      </c>
      <c r="C111" s="70">
        <v>2</v>
      </c>
      <c r="D111" s="70">
        <v>0</v>
      </c>
      <c r="E111" s="70">
        <v>0</v>
      </c>
      <c r="F111" s="73">
        <v>0</v>
      </c>
      <c r="G111" s="76"/>
      <c r="H111" s="53"/>
    </row>
    <row r="112" spans="1:8" ht="15.75">
      <c r="A112" s="85"/>
      <c r="B112" s="68"/>
      <c r="C112" s="71"/>
      <c r="D112" s="71"/>
      <c r="E112" s="71"/>
      <c r="F112" s="74"/>
      <c r="G112" s="77"/>
      <c r="H112" s="53"/>
    </row>
    <row r="113" spans="1:8" ht="16.5" thickBot="1">
      <c r="A113" s="86"/>
      <c r="B113" s="69"/>
      <c r="C113" s="72"/>
      <c r="D113" s="72"/>
      <c r="E113" s="72"/>
      <c r="F113" s="75"/>
      <c r="G113" s="78"/>
      <c r="H113" s="53"/>
    </row>
    <row r="114" spans="1:8" ht="48" thickBot="1">
      <c r="A114" s="23" t="s">
        <v>206</v>
      </c>
      <c r="B114" s="28" t="s">
        <v>139</v>
      </c>
      <c r="C114" s="5">
        <f>C115+C116</f>
        <v>1088.2</v>
      </c>
      <c r="D114" s="5">
        <f t="shared" ref="D114:E114" si="33">D115+D116</f>
        <v>543.09900000000005</v>
      </c>
      <c r="E114" s="5">
        <f t="shared" si="33"/>
        <v>543.09900000000005</v>
      </c>
      <c r="F114" s="56">
        <f t="shared" ref="F114:F125" si="34">E114/C114*100</f>
        <v>49.908013232861606</v>
      </c>
      <c r="G114" s="27">
        <f>E114/D114*100</f>
        <v>100</v>
      </c>
      <c r="H114" s="53"/>
    </row>
    <row r="115" spans="1:8" ht="111" thickBot="1">
      <c r="A115" s="23" t="s">
        <v>207</v>
      </c>
      <c r="B115" s="28" t="s">
        <v>140</v>
      </c>
      <c r="C115" s="1">
        <v>1086.2</v>
      </c>
      <c r="D115" s="1">
        <v>543.09900000000005</v>
      </c>
      <c r="E115" s="1">
        <v>543.09900000000005</v>
      </c>
      <c r="F115" s="56">
        <f t="shared" si="34"/>
        <v>49.999907935923403</v>
      </c>
      <c r="G115" s="27">
        <f>E115/D115*100</f>
        <v>100</v>
      </c>
      <c r="H115" s="54"/>
    </row>
    <row r="116" spans="1:8" ht="126.75" thickBot="1">
      <c r="A116" s="23" t="s">
        <v>208</v>
      </c>
      <c r="B116" s="28" t="s">
        <v>141</v>
      </c>
      <c r="C116" s="1">
        <v>2</v>
      </c>
      <c r="D116" s="1">
        <v>0</v>
      </c>
      <c r="E116" s="1">
        <v>0</v>
      </c>
      <c r="F116" s="56">
        <f t="shared" si="34"/>
        <v>0</v>
      </c>
      <c r="G116" s="27"/>
      <c r="H116" s="54"/>
    </row>
    <row r="117" spans="1:8" ht="32.25" thickBot="1">
      <c r="A117" s="23" t="s">
        <v>142</v>
      </c>
      <c r="B117" s="28" t="s">
        <v>134</v>
      </c>
      <c r="C117" s="5">
        <v>0.17199999999999999</v>
      </c>
      <c r="D117" s="5">
        <v>0.17199999999999999</v>
      </c>
      <c r="E117" s="5">
        <v>0.17199999999999999</v>
      </c>
      <c r="F117" s="56">
        <f t="shared" si="34"/>
        <v>100</v>
      </c>
      <c r="G117" s="27">
        <f>E117/D117*100</f>
        <v>100</v>
      </c>
      <c r="H117" s="53"/>
    </row>
    <row r="118" spans="1:8" ht="166.5" customHeight="1" thickBot="1">
      <c r="A118" s="22" t="s">
        <v>209</v>
      </c>
      <c r="B118" s="7" t="s">
        <v>143</v>
      </c>
      <c r="C118" s="55">
        <f>C119+C126</f>
        <v>5609.2039999999997</v>
      </c>
      <c r="D118" s="55">
        <f t="shared" ref="D118:E118" si="35">D119+D126</f>
        <v>889.11199999999997</v>
      </c>
      <c r="E118" s="55">
        <f t="shared" si="35"/>
        <v>889.11199999999997</v>
      </c>
      <c r="F118" s="56">
        <f t="shared" si="34"/>
        <v>15.850947835022581</v>
      </c>
      <c r="G118" s="27">
        <f>E118/D118*100</f>
        <v>100</v>
      </c>
      <c r="H118" s="53"/>
    </row>
    <row r="119" spans="1:8" ht="102.75" customHeight="1" thickBot="1">
      <c r="A119" s="23" t="s">
        <v>210</v>
      </c>
      <c r="B119" s="28" t="s">
        <v>144</v>
      </c>
      <c r="C119" s="55">
        <f>C120+C125</f>
        <v>2365.2550000000001</v>
      </c>
      <c r="D119" s="55">
        <f t="shared" ref="D119:E119" si="36">D120</f>
        <v>602.59799999999996</v>
      </c>
      <c r="E119" s="55">
        <f t="shared" si="36"/>
        <v>602.59799999999996</v>
      </c>
      <c r="F119" s="56">
        <f t="shared" si="34"/>
        <v>25.477083866221612</v>
      </c>
      <c r="G119" s="27">
        <f t="shared" ref="G119:G149" si="37">E119/D119*100</f>
        <v>100</v>
      </c>
      <c r="H119" s="53"/>
    </row>
    <row r="120" spans="1:8" ht="79.5" thickBot="1">
      <c r="A120" s="23" t="s">
        <v>211</v>
      </c>
      <c r="B120" s="28" t="s">
        <v>145</v>
      </c>
      <c r="C120" s="55">
        <f>C121+C122+C123+C124</f>
        <v>2325.2550000000001</v>
      </c>
      <c r="D120" s="55">
        <f t="shared" ref="D120:E120" si="38">D121+D122+D123+D124+D125</f>
        <v>602.59799999999996</v>
      </c>
      <c r="E120" s="55">
        <f t="shared" si="38"/>
        <v>602.59799999999996</v>
      </c>
      <c r="F120" s="56">
        <f t="shared" si="34"/>
        <v>25.915351219543659</v>
      </c>
      <c r="G120" s="27">
        <f t="shared" si="37"/>
        <v>100</v>
      </c>
      <c r="H120" s="53"/>
    </row>
    <row r="121" spans="1:8" ht="16.5" thickBot="1">
      <c r="A121" s="23" t="s">
        <v>212</v>
      </c>
      <c r="B121" s="28" t="s">
        <v>146</v>
      </c>
      <c r="C121" s="43">
        <v>665.95299999999997</v>
      </c>
      <c r="D121" s="43">
        <v>228.26400000000001</v>
      </c>
      <c r="E121" s="43">
        <v>228.26400000000001</v>
      </c>
      <c r="F121" s="57">
        <f t="shared" si="34"/>
        <v>34.276292771411796</v>
      </c>
      <c r="G121" s="27">
        <f>E121/D121*100</f>
        <v>100</v>
      </c>
      <c r="H121" s="53"/>
    </row>
    <row r="122" spans="1:8" ht="84" customHeight="1" thickBot="1">
      <c r="A122" s="23" t="s">
        <v>213</v>
      </c>
      <c r="B122" s="28" t="s">
        <v>147</v>
      </c>
      <c r="C122" s="43">
        <v>1636.3019999999999</v>
      </c>
      <c r="D122" s="1">
        <v>323.334</v>
      </c>
      <c r="E122" s="1">
        <v>323.334</v>
      </c>
      <c r="F122" s="57">
        <f t="shared" si="34"/>
        <v>19.76004429500178</v>
      </c>
      <c r="G122" s="29">
        <f t="shared" si="37"/>
        <v>100</v>
      </c>
      <c r="H122" s="53"/>
    </row>
    <row r="123" spans="1:8" ht="32.25" thickBot="1">
      <c r="A123" s="23" t="s">
        <v>214</v>
      </c>
      <c r="B123" s="28" t="s">
        <v>148</v>
      </c>
      <c r="C123" s="43">
        <v>3</v>
      </c>
      <c r="D123" s="1">
        <v>0</v>
      </c>
      <c r="E123" s="1">
        <v>0</v>
      </c>
      <c r="F123" s="57">
        <f t="shared" si="34"/>
        <v>0</v>
      </c>
      <c r="G123" s="29"/>
      <c r="H123" s="53"/>
    </row>
    <row r="124" spans="1:8" ht="32.25" thickBot="1">
      <c r="A124" s="23" t="s">
        <v>215</v>
      </c>
      <c r="B124" s="28" t="s">
        <v>149</v>
      </c>
      <c r="C124" s="43">
        <v>20</v>
      </c>
      <c r="D124" s="43">
        <v>11</v>
      </c>
      <c r="E124" s="43">
        <v>11</v>
      </c>
      <c r="F124" s="57">
        <f t="shared" si="34"/>
        <v>55.000000000000007</v>
      </c>
      <c r="G124" s="29">
        <f t="shared" si="37"/>
        <v>100</v>
      </c>
      <c r="H124" s="53"/>
    </row>
    <row r="125" spans="1:8" ht="111" thickBot="1">
      <c r="A125" s="23" t="s">
        <v>150</v>
      </c>
      <c r="B125" s="28" t="s">
        <v>151</v>
      </c>
      <c r="C125" s="55">
        <v>40</v>
      </c>
      <c r="D125" s="55">
        <v>40</v>
      </c>
      <c r="E125" s="55">
        <v>40</v>
      </c>
      <c r="F125" s="56">
        <f t="shared" si="34"/>
        <v>100</v>
      </c>
      <c r="G125" s="27">
        <f t="shared" si="37"/>
        <v>100</v>
      </c>
      <c r="H125" s="53"/>
    </row>
    <row r="126" spans="1:8" ht="95.25" thickBot="1">
      <c r="A126" s="23" t="s">
        <v>216</v>
      </c>
      <c r="B126" s="28" t="s">
        <v>152</v>
      </c>
      <c r="C126" s="5">
        <f>C127</f>
        <v>3243.9490000000001</v>
      </c>
      <c r="D126" s="5">
        <f t="shared" ref="D126:E126" si="39">D127</f>
        <v>286.51400000000001</v>
      </c>
      <c r="E126" s="5">
        <f t="shared" si="39"/>
        <v>286.51400000000001</v>
      </c>
      <c r="F126" s="56">
        <f t="shared" ref="F126:F144" si="40">E126/C126*100</f>
        <v>8.832259693355228</v>
      </c>
      <c r="G126" s="27">
        <f t="shared" si="37"/>
        <v>100</v>
      </c>
      <c r="H126" s="53"/>
    </row>
    <row r="127" spans="1:8" ht="111" thickBot="1">
      <c r="A127" s="23" t="s">
        <v>217</v>
      </c>
      <c r="B127" s="28" t="s">
        <v>153</v>
      </c>
      <c r="C127" s="1">
        <f>C128+C129</f>
        <v>3243.9490000000001</v>
      </c>
      <c r="D127" s="1">
        <f t="shared" ref="D127:E127" si="41">D128+D129</f>
        <v>286.51400000000001</v>
      </c>
      <c r="E127" s="1">
        <f t="shared" si="41"/>
        <v>286.51400000000001</v>
      </c>
      <c r="F127" s="56">
        <f t="shared" si="40"/>
        <v>8.832259693355228</v>
      </c>
      <c r="G127" s="27">
        <f t="shared" si="37"/>
        <v>100</v>
      </c>
      <c r="H127" s="54"/>
    </row>
    <row r="128" spans="1:8" ht="63.75" thickBot="1">
      <c r="A128" s="62" t="s">
        <v>218</v>
      </c>
      <c r="B128" s="28" t="s">
        <v>154</v>
      </c>
      <c r="C128" s="1">
        <v>2395.9690000000001</v>
      </c>
      <c r="D128" s="1">
        <v>286.51400000000001</v>
      </c>
      <c r="E128" s="1">
        <v>286.51400000000001</v>
      </c>
      <c r="F128" s="56">
        <f t="shared" si="40"/>
        <v>11.958168073126155</v>
      </c>
      <c r="G128" s="27">
        <f t="shared" si="37"/>
        <v>100</v>
      </c>
      <c r="H128" s="54"/>
    </row>
    <row r="129" spans="1:8" ht="63.75" thickBot="1">
      <c r="A129" s="62" t="s">
        <v>259</v>
      </c>
      <c r="B129" s="28" t="s">
        <v>260</v>
      </c>
      <c r="C129" s="1">
        <v>847.98</v>
      </c>
      <c r="D129" s="43">
        <v>0</v>
      </c>
      <c r="E129" s="43">
        <v>0</v>
      </c>
      <c r="F129" s="56">
        <f t="shared" si="40"/>
        <v>0</v>
      </c>
      <c r="G129" s="27"/>
      <c r="H129" s="54"/>
    </row>
    <row r="130" spans="1:8" ht="142.5" thickBot="1">
      <c r="A130" s="22" t="s">
        <v>248</v>
      </c>
      <c r="B130" s="7" t="s">
        <v>155</v>
      </c>
      <c r="C130" s="55">
        <f>C131+C134</f>
        <v>6913</v>
      </c>
      <c r="D130" s="5">
        <f t="shared" ref="D130:E130" si="42">D131+D134</f>
        <v>5678.8029999999999</v>
      </c>
      <c r="E130" s="5">
        <f t="shared" si="42"/>
        <v>5678.8029999999999</v>
      </c>
      <c r="F130" s="56">
        <f t="shared" si="40"/>
        <v>82.146723564299137</v>
      </c>
      <c r="G130" s="27">
        <f t="shared" si="37"/>
        <v>100</v>
      </c>
      <c r="H130" s="53"/>
    </row>
    <row r="131" spans="1:8" ht="111" thickBot="1">
      <c r="A131" s="23" t="s">
        <v>219</v>
      </c>
      <c r="B131" s="28" t="s">
        <v>156</v>
      </c>
      <c r="C131" s="5">
        <f>C132</f>
        <v>1649.8420000000001</v>
      </c>
      <c r="D131" s="5">
        <f t="shared" ref="D131:E132" si="43">D132</f>
        <v>1005.494</v>
      </c>
      <c r="E131" s="5">
        <f t="shared" si="43"/>
        <v>1005.494</v>
      </c>
      <c r="F131" s="56">
        <f t="shared" si="40"/>
        <v>60.944866235675896</v>
      </c>
      <c r="G131" s="27">
        <f t="shared" si="37"/>
        <v>100</v>
      </c>
      <c r="H131" s="53"/>
    </row>
    <row r="132" spans="1:8" ht="79.5" thickBot="1">
      <c r="A132" s="23" t="s">
        <v>220</v>
      </c>
      <c r="B132" s="28" t="s">
        <v>157</v>
      </c>
      <c r="C132" s="1">
        <f>C133</f>
        <v>1649.8420000000001</v>
      </c>
      <c r="D132" s="1">
        <f t="shared" si="43"/>
        <v>1005.494</v>
      </c>
      <c r="E132" s="1">
        <f t="shared" si="43"/>
        <v>1005.494</v>
      </c>
      <c r="F132" s="56">
        <f t="shared" si="40"/>
        <v>60.944866235675896</v>
      </c>
      <c r="G132" s="27">
        <f t="shared" si="37"/>
        <v>100</v>
      </c>
      <c r="H132" s="54"/>
    </row>
    <row r="133" spans="1:8" ht="111" thickBot="1">
      <c r="A133" s="23" t="s">
        <v>221</v>
      </c>
      <c r="B133" s="28" t="s">
        <v>158</v>
      </c>
      <c r="C133" s="1">
        <v>1649.8420000000001</v>
      </c>
      <c r="D133" s="1">
        <v>1005.494</v>
      </c>
      <c r="E133" s="1">
        <v>1005.494</v>
      </c>
      <c r="F133" s="56">
        <f t="shared" si="40"/>
        <v>60.944866235675896</v>
      </c>
      <c r="G133" s="27">
        <f t="shared" si="37"/>
        <v>100</v>
      </c>
      <c r="H133" s="54"/>
    </row>
    <row r="134" spans="1:8" ht="115.5" thickBot="1">
      <c r="A134" s="23" t="s">
        <v>222</v>
      </c>
      <c r="B134" s="4" t="s">
        <v>159</v>
      </c>
      <c r="C134" s="5">
        <f>C135</f>
        <v>5263.1580000000004</v>
      </c>
      <c r="D134" s="5">
        <f t="shared" ref="D134:E135" si="44">D135</f>
        <v>4673.3090000000002</v>
      </c>
      <c r="E134" s="5">
        <f t="shared" si="44"/>
        <v>4673.3090000000002</v>
      </c>
      <c r="F134" s="56">
        <f t="shared" si="40"/>
        <v>88.792869224142606</v>
      </c>
      <c r="G134" s="27">
        <f t="shared" si="37"/>
        <v>100</v>
      </c>
      <c r="H134" s="53"/>
    </row>
    <row r="135" spans="1:8" ht="60.75" thickBot="1">
      <c r="A135" s="23" t="s">
        <v>223</v>
      </c>
      <c r="B135" s="15" t="s">
        <v>157</v>
      </c>
      <c r="C135" s="1">
        <f>C136</f>
        <v>5263.1580000000004</v>
      </c>
      <c r="D135" s="1">
        <f t="shared" si="44"/>
        <v>4673.3090000000002</v>
      </c>
      <c r="E135" s="1">
        <f t="shared" si="44"/>
        <v>4673.3090000000002</v>
      </c>
      <c r="F135" s="56">
        <f t="shared" si="40"/>
        <v>88.792869224142606</v>
      </c>
      <c r="G135" s="27">
        <f t="shared" si="37"/>
        <v>100</v>
      </c>
      <c r="H135" s="54"/>
    </row>
    <row r="136" spans="1:8" ht="205.5" thickBot="1">
      <c r="A136" s="23" t="s">
        <v>160</v>
      </c>
      <c r="B136" s="28" t="s">
        <v>161</v>
      </c>
      <c r="C136" s="1">
        <v>5263.1580000000004</v>
      </c>
      <c r="D136" s="1">
        <v>4673.3090000000002</v>
      </c>
      <c r="E136" s="1">
        <v>4673.3090000000002</v>
      </c>
      <c r="F136" s="56">
        <f t="shared" si="40"/>
        <v>88.792869224142606</v>
      </c>
      <c r="G136" s="27">
        <f t="shared" si="37"/>
        <v>100</v>
      </c>
      <c r="H136" s="54"/>
    </row>
    <row r="137" spans="1:8" ht="111" thickBot="1">
      <c r="A137" s="22" t="s">
        <v>224</v>
      </c>
      <c r="B137" s="7" t="s">
        <v>162</v>
      </c>
      <c r="C137" s="5">
        <f>C139</f>
        <v>842.322</v>
      </c>
      <c r="D137" s="5">
        <f t="shared" ref="D137:E137" si="45">D139</f>
        <v>323.52800000000002</v>
      </c>
      <c r="E137" s="5">
        <f t="shared" si="45"/>
        <v>323.52800000000002</v>
      </c>
      <c r="F137" s="56">
        <f t="shared" si="40"/>
        <v>38.409064467032799</v>
      </c>
      <c r="G137" s="27">
        <f t="shared" si="37"/>
        <v>100</v>
      </c>
      <c r="H137" s="53"/>
    </row>
    <row r="138" spans="1:8" ht="95.25" thickBot="1">
      <c r="A138" s="23" t="s">
        <v>225</v>
      </c>
      <c r="B138" s="28" t="s">
        <v>163</v>
      </c>
      <c r="C138" s="5">
        <f>C139</f>
        <v>842.322</v>
      </c>
      <c r="D138" s="5">
        <f t="shared" ref="D138:E138" si="46">D139</f>
        <v>323.52800000000002</v>
      </c>
      <c r="E138" s="5">
        <f t="shared" si="46"/>
        <v>323.52800000000002</v>
      </c>
      <c r="F138" s="56">
        <f t="shared" si="40"/>
        <v>38.409064467032799</v>
      </c>
      <c r="G138" s="27">
        <f t="shared" si="37"/>
        <v>100</v>
      </c>
      <c r="H138" s="53"/>
    </row>
    <row r="139" spans="1:8" ht="111" thickBot="1">
      <c r="A139" s="23" t="s">
        <v>226</v>
      </c>
      <c r="B139" s="28" t="s">
        <v>164</v>
      </c>
      <c r="C139" s="5">
        <f>C140+C141+C142</f>
        <v>842.322</v>
      </c>
      <c r="D139" s="5">
        <f t="shared" ref="D139:E139" si="47">D140+D141+D142</f>
        <v>323.52800000000002</v>
      </c>
      <c r="E139" s="5">
        <f t="shared" si="47"/>
        <v>323.52800000000002</v>
      </c>
      <c r="F139" s="56">
        <f t="shared" si="40"/>
        <v>38.409064467032799</v>
      </c>
      <c r="G139" s="27">
        <f t="shared" si="37"/>
        <v>100</v>
      </c>
      <c r="H139" s="53"/>
    </row>
    <row r="140" spans="1:8" ht="95.25" thickBot="1">
      <c r="A140" s="23" t="s">
        <v>227</v>
      </c>
      <c r="B140" s="28" t="s">
        <v>165</v>
      </c>
      <c r="C140" s="43">
        <v>277</v>
      </c>
      <c r="D140" s="1">
        <v>80.75</v>
      </c>
      <c r="E140" s="1">
        <v>80.75</v>
      </c>
      <c r="F140" s="57">
        <f t="shared" si="40"/>
        <v>29.151624548736461</v>
      </c>
      <c r="G140" s="27">
        <f t="shared" si="37"/>
        <v>100</v>
      </c>
      <c r="H140" s="54"/>
    </row>
    <row r="141" spans="1:8" ht="48" thickBot="1">
      <c r="A141" s="23" t="s">
        <v>228</v>
      </c>
      <c r="B141" s="28" t="s">
        <v>166</v>
      </c>
      <c r="C141" s="43">
        <v>465.322</v>
      </c>
      <c r="D141" s="1">
        <v>242.77799999999999</v>
      </c>
      <c r="E141" s="1">
        <v>242.77799999999999</v>
      </c>
      <c r="F141" s="57">
        <f t="shared" si="40"/>
        <v>52.174193354279396</v>
      </c>
      <c r="G141" s="27">
        <f t="shared" si="37"/>
        <v>100</v>
      </c>
      <c r="H141" s="53"/>
    </row>
    <row r="142" spans="1:8" ht="95.25" thickBot="1">
      <c r="A142" s="23" t="s">
        <v>229</v>
      </c>
      <c r="B142" s="28" t="s">
        <v>167</v>
      </c>
      <c r="C142" s="43">
        <v>100</v>
      </c>
      <c r="D142" s="1">
        <v>0</v>
      </c>
      <c r="E142" s="1">
        <v>0</v>
      </c>
      <c r="F142" s="57">
        <f t="shared" si="40"/>
        <v>0</v>
      </c>
      <c r="G142" s="27" t="e">
        <f t="shared" si="37"/>
        <v>#DIV/0!</v>
      </c>
      <c r="H142" s="53"/>
    </row>
    <row r="143" spans="1:8" ht="126.75" thickBot="1">
      <c r="A143" s="22" t="s">
        <v>230</v>
      </c>
      <c r="B143" s="7" t="s">
        <v>168</v>
      </c>
      <c r="C143" s="55">
        <f>C144+C147+C150+C154</f>
        <v>17</v>
      </c>
      <c r="D143" s="55">
        <f t="shared" ref="D143:E143" si="48">D144+D147+D150+D154</f>
        <v>8.64</v>
      </c>
      <c r="E143" s="55">
        <f t="shared" si="48"/>
        <v>8.64</v>
      </c>
      <c r="F143" s="57">
        <f t="shared" si="40"/>
        <v>50.82352941176471</v>
      </c>
      <c r="G143" s="27">
        <f t="shared" si="37"/>
        <v>100</v>
      </c>
      <c r="H143" s="53"/>
    </row>
    <row r="144" spans="1:8" ht="111" thickBot="1">
      <c r="A144" s="23" t="s">
        <v>231</v>
      </c>
      <c r="B144" s="28" t="s">
        <v>169</v>
      </c>
      <c r="C144" s="55">
        <f>C145</f>
        <v>7</v>
      </c>
      <c r="D144" s="55">
        <f t="shared" ref="D144:E144" si="49">D145</f>
        <v>2.82</v>
      </c>
      <c r="E144" s="55">
        <f t="shared" si="49"/>
        <v>2.82</v>
      </c>
      <c r="F144" s="57">
        <f t="shared" si="40"/>
        <v>40.285714285714285</v>
      </c>
      <c r="G144" s="27">
        <f t="shared" si="37"/>
        <v>100</v>
      </c>
      <c r="H144" s="53"/>
    </row>
    <row r="145" spans="1:8" ht="142.5" thickBot="1">
      <c r="A145" s="23" t="s">
        <v>232</v>
      </c>
      <c r="B145" s="28" t="s">
        <v>170</v>
      </c>
      <c r="C145" s="43">
        <f>C146</f>
        <v>7</v>
      </c>
      <c r="D145" s="43">
        <f t="shared" ref="D145:E145" si="50">D146</f>
        <v>2.82</v>
      </c>
      <c r="E145" s="43">
        <f t="shared" si="50"/>
        <v>2.82</v>
      </c>
      <c r="F145" s="57">
        <f t="shared" ref="F145:F149" si="51">E145/C145*100</f>
        <v>40.285714285714285</v>
      </c>
      <c r="G145" s="27">
        <f t="shared" si="37"/>
        <v>100</v>
      </c>
      <c r="H145" s="54"/>
    </row>
    <row r="146" spans="1:8" ht="63.75" thickBot="1">
      <c r="A146" s="23" t="s">
        <v>233</v>
      </c>
      <c r="B146" s="28" t="s">
        <v>171</v>
      </c>
      <c r="C146" s="43">
        <v>7</v>
      </c>
      <c r="D146" s="43">
        <v>2.82</v>
      </c>
      <c r="E146" s="43">
        <v>2.82</v>
      </c>
      <c r="F146" s="57">
        <f t="shared" si="51"/>
        <v>40.285714285714285</v>
      </c>
      <c r="G146" s="27">
        <f t="shared" si="37"/>
        <v>100</v>
      </c>
      <c r="H146" s="54"/>
    </row>
    <row r="147" spans="1:8" ht="87" thickBot="1">
      <c r="A147" s="23" t="s">
        <v>234</v>
      </c>
      <c r="B147" s="4" t="s">
        <v>172</v>
      </c>
      <c r="C147" s="55">
        <f>C148</f>
        <v>3</v>
      </c>
      <c r="D147" s="55">
        <f t="shared" ref="D147:E147" si="52">D148</f>
        <v>3</v>
      </c>
      <c r="E147" s="55">
        <f t="shared" si="52"/>
        <v>3</v>
      </c>
      <c r="F147" s="57">
        <f t="shared" si="51"/>
        <v>100</v>
      </c>
      <c r="G147" s="27">
        <f t="shared" si="37"/>
        <v>100</v>
      </c>
      <c r="H147" s="53"/>
    </row>
    <row r="148" spans="1:8" ht="75.75" thickBot="1">
      <c r="A148" s="23" t="s">
        <v>235</v>
      </c>
      <c r="B148" s="15" t="s">
        <v>173</v>
      </c>
      <c r="C148" s="43">
        <f>C149</f>
        <v>3</v>
      </c>
      <c r="D148" s="43">
        <f t="shared" ref="D148:E148" si="53">D149</f>
        <v>3</v>
      </c>
      <c r="E148" s="43">
        <f t="shared" si="53"/>
        <v>3</v>
      </c>
      <c r="F148" s="57">
        <f t="shared" si="51"/>
        <v>100</v>
      </c>
      <c r="G148" s="27">
        <f t="shared" si="37"/>
        <v>100</v>
      </c>
      <c r="H148" s="54"/>
    </row>
    <row r="149" spans="1:8" ht="60.75" thickBot="1">
      <c r="A149" s="23" t="s">
        <v>236</v>
      </c>
      <c r="B149" s="15" t="s">
        <v>174</v>
      </c>
      <c r="C149" s="43">
        <v>3</v>
      </c>
      <c r="D149" s="43">
        <v>3</v>
      </c>
      <c r="E149" s="43">
        <v>3</v>
      </c>
      <c r="F149" s="57">
        <f t="shared" si="51"/>
        <v>100</v>
      </c>
      <c r="G149" s="27">
        <f t="shared" si="37"/>
        <v>100</v>
      </c>
      <c r="H149" s="54"/>
    </row>
    <row r="150" spans="1:8" ht="69" customHeight="1">
      <c r="A150" s="34"/>
      <c r="B150" s="87" t="s">
        <v>175</v>
      </c>
      <c r="C150" s="70">
        <f>C152</f>
        <v>3</v>
      </c>
      <c r="D150" s="70">
        <f t="shared" ref="D150:E150" si="54">D152</f>
        <v>0</v>
      </c>
      <c r="E150" s="70">
        <f t="shared" si="54"/>
        <v>0</v>
      </c>
      <c r="F150" s="89"/>
      <c r="G150" s="76">
        <v>0</v>
      </c>
      <c r="H150" s="53"/>
    </row>
    <row r="151" spans="1:8" ht="16.5" thickBot="1">
      <c r="A151" s="23" t="s">
        <v>237</v>
      </c>
      <c r="B151" s="88"/>
      <c r="C151" s="72"/>
      <c r="D151" s="72"/>
      <c r="E151" s="72"/>
      <c r="F151" s="90"/>
      <c r="G151" s="78"/>
      <c r="H151" s="53"/>
    </row>
    <row r="152" spans="1:8" ht="45.75" thickBot="1">
      <c r="A152" s="23" t="s">
        <v>238</v>
      </c>
      <c r="B152" s="15" t="s">
        <v>176</v>
      </c>
      <c r="C152" s="43">
        <f>C153</f>
        <v>3</v>
      </c>
      <c r="D152" s="43">
        <f t="shared" ref="D152:E152" si="55">D153</f>
        <v>0</v>
      </c>
      <c r="E152" s="43">
        <f t="shared" si="55"/>
        <v>0</v>
      </c>
      <c r="F152" s="57">
        <v>0</v>
      </c>
      <c r="G152" s="29">
        <v>0</v>
      </c>
      <c r="H152" s="54"/>
    </row>
    <row r="153" spans="1:8" ht="30.75" thickBot="1">
      <c r="A153" s="23" t="s">
        <v>239</v>
      </c>
      <c r="B153" s="15" t="s">
        <v>177</v>
      </c>
      <c r="C153" s="43">
        <v>3</v>
      </c>
      <c r="D153" s="43">
        <v>0</v>
      </c>
      <c r="E153" s="43">
        <v>0</v>
      </c>
      <c r="F153" s="57">
        <v>0</v>
      </c>
      <c r="G153" s="29">
        <v>0</v>
      </c>
      <c r="H153" s="54"/>
    </row>
    <row r="154" spans="1:8" ht="69" customHeight="1">
      <c r="A154" s="34"/>
      <c r="B154" s="87" t="s">
        <v>178</v>
      </c>
      <c r="C154" s="70">
        <f>C156</f>
        <v>4</v>
      </c>
      <c r="D154" s="70">
        <f t="shared" ref="D154:E154" si="56">D156</f>
        <v>2.82</v>
      </c>
      <c r="E154" s="70">
        <f t="shared" si="56"/>
        <v>2.82</v>
      </c>
      <c r="F154" s="89">
        <f>E154/C154*100</f>
        <v>70.5</v>
      </c>
      <c r="G154" s="76">
        <f>E154/D154*100</f>
        <v>100</v>
      </c>
      <c r="H154" s="53"/>
    </row>
    <row r="155" spans="1:8" ht="16.5" thickBot="1">
      <c r="A155" s="23" t="s">
        <v>240</v>
      </c>
      <c r="B155" s="88"/>
      <c r="C155" s="72"/>
      <c r="D155" s="72"/>
      <c r="E155" s="72"/>
      <c r="F155" s="90"/>
      <c r="G155" s="78"/>
      <c r="H155" s="53"/>
    </row>
    <row r="156" spans="1:8" ht="60.75" thickBot="1">
      <c r="A156" s="23" t="s">
        <v>241</v>
      </c>
      <c r="B156" s="15" t="s">
        <v>179</v>
      </c>
      <c r="C156" s="43">
        <f>C157</f>
        <v>4</v>
      </c>
      <c r="D156" s="43">
        <f t="shared" ref="D156:E156" si="57">D157</f>
        <v>2.82</v>
      </c>
      <c r="E156" s="43">
        <f t="shared" si="57"/>
        <v>2.82</v>
      </c>
      <c r="F156" s="57">
        <f>E156/C156*100</f>
        <v>70.5</v>
      </c>
      <c r="G156" s="29">
        <f>E156/D156*100</f>
        <v>100</v>
      </c>
      <c r="H156" s="54"/>
    </row>
    <row r="157" spans="1:8" ht="45.75" thickBot="1">
      <c r="A157" s="23" t="s">
        <v>242</v>
      </c>
      <c r="B157" s="15" t="s">
        <v>180</v>
      </c>
      <c r="C157" s="43">
        <v>4</v>
      </c>
      <c r="D157" s="43">
        <v>2.82</v>
      </c>
      <c r="E157" s="43">
        <v>2.82</v>
      </c>
      <c r="F157" s="57">
        <f>E157/C157*100</f>
        <v>70.5</v>
      </c>
      <c r="G157" s="29">
        <f>E157/D157*100</f>
        <v>100</v>
      </c>
      <c r="H157" s="54"/>
    </row>
    <row r="158" spans="1:8" ht="111" thickBot="1">
      <c r="A158" s="22" t="s">
        <v>243</v>
      </c>
      <c r="B158" s="7" t="s">
        <v>181</v>
      </c>
      <c r="C158" s="5">
        <f>C159</f>
        <v>5252.7349999999997</v>
      </c>
      <c r="D158" s="5">
        <f t="shared" ref="D158:E158" si="58">D159</f>
        <v>0</v>
      </c>
      <c r="E158" s="5">
        <f t="shared" si="58"/>
        <v>0</v>
      </c>
      <c r="F158" s="56">
        <v>0</v>
      </c>
      <c r="G158" s="27">
        <v>0</v>
      </c>
      <c r="H158" s="53"/>
    </row>
    <row r="159" spans="1:8" ht="79.5" thickBot="1">
      <c r="A159" s="23" t="s">
        <v>244</v>
      </c>
      <c r="B159" s="28" t="s">
        <v>182</v>
      </c>
      <c r="C159" s="1">
        <f>C160</f>
        <v>5252.7349999999997</v>
      </c>
      <c r="D159" s="1">
        <f t="shared" ref="D159:E159" si="59">D160</f>
        <v>0</v>
      </c>
      <c r="E159" s="1">
        <f t="shared" si="59"/>
        <v>0</v>
      </c>
      <c r="F159" s="57">
        <v>0</v>
      </c>
      <c r="G159" s="29">
        <v>0</v>
      </c>
      <c r="H159" s="54"/>
    </row>
    <row r="160" spans="1:8" ht="63.75" thickBot="1">
      <c r="A160" s="23">
        <v>610100000</v>
      </c>
      <c r="B160" s="28" t="s">
        <v>183</v>
      </c>
      <c r="C160" s="1">
        <f>C161</f>
        <v>5252.7349999999997</v>
      </c>
      <c r="D160" s="1">
        <f t="shared" ref="D160:E160" si="60">D161</f>
        <v>0</v>
      </c>
      <c r="E160" s="1">
        <f t="shared" si="60"/>
        <v>0</v>
      </c>
      <c r="F160" s="57">
        <v>0</v>
      </c>
      <c r="G160" s="29">
        <v>0</v>
      </c>
      <c r="H160" s="54"/>
    </row>
    <row r="161" spans="1:8" ht="48" thickBot="1">
      <c r="A161" s="23" t="s">
        <v>184</v>
      </c>
      <c r="B161" s="28" t="s">
        <v>185</v>
      </c>
      <c r="C161" s="1">
        <v>5252.7349999999997</v>
      </c>
      <c r="D161" s="1">
        <v>0</v>
      </c>
      <c r="E161" s="1">
        <v>0</v>
      </c>
      <c r="F161" s="57">
        <v>0</v>
      </c>
      <c r="G161" s="29">
        <v>0</v>
      </c>
      <c r="H161" s="54"/>
    </row>
    <row r="162" spans="1:8" ht="101.25" thickBot="1">
      <c r="A162" s="22" t="s">
        <v>245</v>
      </c>
      <c r="B162" s="4" t="s">
        <v>186</v>
      </c>
      <c r="C162" s="5">
        <f>C163</f>
        <v>358.71000000000004</v>
      </c>
      <c r="D162" s="5">
        <f t="shared" ref="D162:E162" si="61">D163</f>
        <v>0</v>
      </c>
      <c r="E162" s="5">
        <f t="shared" si="61"/>
        <v>0</v>
      </c>
      <c r="F162" s="56">
        <v>0</v>
      </c>
      <c r="G162" s="27">
        <v>0</v>
      </c>
      <c r="H162" s="53"/>
    </row>
    <row r="163" spans="1:8" ht="44.25" thickBot="1">
      <c r="A163" s="23" t="s">
        <v>246</v>
      </c>
      <c r="B163" s="4" t="s">
        <v>187</v>
      </c>
      <c r="C163" s="1">
        <f>C164</f>
        <v>358.71000000000004</v>
      </c>
      <c r="D163" s="1">
        <f t="shared" ref="D163:E163" si="62">D164</f>
        <v>0</v>
      </c>
      <c r="E163" s="1">
        <f t="shared" si="62"/>
        <v>0</v>
      </c>
      <c r="F163" s="57">
        <v>0</v>
      </c>
      <c r="G163" s="29">
        <v>0</v>
      </c>
      <c r="H163" s="54"/>
    </row>
    <row r="164" spans="1:8" ht="60.75" thickBot="1">
      <c r="A164" s="23" t="s">
        <v>247</v>
      </c>
      <c r="B164" s="15" t="s">
        <v>188</v>
      </c>
      <c r="C164" s="1">
        <f>C165+C166</f>
        <v>358.71000000000004</v>
      </c>
      <c r="D164" s="1">
        <f t="shared" ref="D164:E164" si="63">D166</f>
        <v>0</v>
      </c>
      <c r="E164" s="1">
        <f t="shared" si="63"/>
        <v>0</v>
      </c>
      <c r="F164" s="57">
        <v>0</v>
      </c>
      <c r="G164" s="29">
        <v>0</v>
      </c>
      <c r="H164" s="54"/>
    </row>
    <row r="165" spans="1:8" ht="90.75" thickBot="1">
      <c r="A165" s="62" t="s">
        <v>262</v>
      </c>
      <c r="B165" s="65" t="s">
        <v>261</v>
      </c>
      <c r="C165" s="1">
        <v>298.92500000000001</v>
      </c>
      <c r="D165" s="1">
        <v>0</v>
      </c>
      <c r="E165" s="1">
        <v>0</v>
      </c>
      <c r="F165" s="57">
        <v>0</v>
      </c>
      <c r="G165" s="29">
        <v>0</v>
      </c>
      <c r="H165" s="54"/>
    </row>
    <row r="166" spans="1:8" ht="60.75" thickBot="1">
      <c r="A166" s="62" t="s">
        <v>189</v>
      </c>
      <c r="B166" s="15" t="s">
        <v>190</v>
      </c>
      <c r="C166" s="1">
        <v>59.784999999999997</v>
      </c>
      <c r="D166" s="1">
        <v>0</v>
      </c>
      <c r="E166" s="1">
        <v>0</v>
      </c>
      <c r="F166" s="57">
        <v>0</v>
      </c>
      <c r="G166" s="29">
        <v>0</v>
      </c>
      <c r="H166" s="54"/>
    </row>
    <row r="167" spans="1:8" ht="63.75" thickBot="1">
      <c r="A167" s="22">
        <v>9900000000</v>
      </c>
      <c r="B167" s="7" t="s">
        <v>191</v>
      </c>
      <c r="C167" s="55">
        <v>5</v>
      </c>
      <c r="D167" s="5">
        <v>0</v>
      </c>
      <c r="E167" s="5">
        <v>0</v>
      </c>
      <c r="F167" s="56">
        <v>0</v>
      </c>
      <c r="G167" s="27">
        <v>0</v>
      </c>
      <c r="H167" s="53"/>
    </row>
    <row r="168" spans="1:8" ht="95.25" thickBot="1">
      <c r="A168" s="22">
        <v>9910020220</v>
      </c>
      <c r="B168" s="28" t="s">
        <v>192</v>
      </c>
      <c r="C168" s="55">
        <v>0</v>
      </c>
      <c r="D168" s="5">
        <v>0</v>
      </c>
      <c r="E168" s="5">
        <v>0</v>
      </c>
      <c r="F168" s="56">
        <v>0</v>
      </c>
      <c r="G168" s="27">
        <v>0</v>
      </c>
      <c r="H168" s="53"/>
    </row>
    <row r="169" spans="1:8" ht="16.5" thickBot="1">
      <c r="A169" s="23">
        <v>9920000000</v>
      </c>
      <c r="B169" s="28" t="s">
        <v>82</v>
      </c>
      <c r="C169" s="43">
        <v>5</v>
      </c>
      <c r="D169" s="5">
        <v>0</v>
      </c>
      <c r="E169" s="5">
        <v>0</v>
      </c>
      <c r="F169" s="56">
        <v>0</v>
      </c>
      <c r="G169" s="27">
        <v>0</v>
      </c>
      <c r="H169" s="53"/>
    </row>
    <row r="170" spans="1:8" ht="32.25" thickBot="1">
      <c r="A170" s="23">
        <v>9920022800</v>
      </c>
      <c r="B170" s="28" t="s">
        <v>193</v>
      </c>
      <c r="C170" s="43">
        <v>5</v>
      </c>
      <c r="D170" s="5">
        <v>0</v>
      </c>
      <c r="E170" s="5">
        <v>0</v>
      </c>
      <c r="F170" s="56">
        <v>0</v>
      </c>
      <c r="G170" s="27">
        <v>0</v>
      </c>
      <c r="H170" s="53"/>
    </row>
    <row r="171" spans="1:8" ht="16.5" thickBot="1">
      <c r="A171" s="35" t="s">
        <v>194</v>
      </c>
      <c r="B171" s="30"/>
      <c r="C171" s="66">
        <f>C162+C158+C143+C137+C130+C118+C102+C169</f>
        <v>25624.875999999997</v>
      </c>
      <c r="D171" s="27">
        <f>D102+D118+D130+D137+D143+D158+D162</f>
        <v>9544.7939999999999</v>
      </c>
      <c r="E171" s="27">
        <f>E102+E118+E130+E137+E143+E158+E162</f>
        <v>9544.7939999999999</v>
      </c>
      <c r="F171" s="56">
        <v>14.8</v>
      </c>
      <c r="G171" s="27">
        <v>100</v>
      </c>
      <c r="H171" s="53"/>
    </row>
    <row r="172" spans="1:8">
      <c r="A172" s="2"/>
    </row>
  </sheetData>
  <mergeCells count="32">
    <mergeCell ref="G75:I75"/>
    <mergeCell ref="A73:G73"/>
    <mergeCell ref="A98:G98"/>
    <mergeCell ref="A111:A113"/>
    <mergeCell ref="G154:G155"/>
    <mergeCell ref="B150:B151"/>
    <mergeCell ref="C150:C151"/>
    <mergeCell ref="D150:D151"/>
    <mergeCell ref="E150:E151"/>
    <mergeCell ref="F150:F151"/>
    <mergeCell ref="G150:G151"/>
    <mergeCell ref="B154:B155"/>
    <mergeCell ref="C154:C155"/>
    <mergeCell ref="D154:D155"/>
    <mergeCell ref="E154:E155"/>
    <mergeCell ref="F154:F155"/>
    <mergeCell ref="E96:G96"/>
    <mergeCell ref="E1:G1"/>
    <mergeCell ref="B111:B113"/>
    <mergeCell ref="D111:D113"/>
    <mergeCell ref="E111:E113"/>
    <mergeCell ref="F111:F113"/>
    <mergeCell ref="C111:C113"/>
    <mergeCell ref="F72:I72"/>
    <mergeCell ref="A2:G2"/>
    <mergeCell ref="G111:G113"/>
    <mergeCell ref="A5:A6"/>
    <mergeCell ref="B5:B6"/>
    <mergeCell ref="C5:D5"/>
    <mergeCell ref="E5:E6"/>
    <mergeCell ref="F5:F6"/>
    <mergeCell ref="G5:G6"/>
  </mergeCells>
  <pageMargins left="0.7" right="0.7" top="0.75" bottom="0.75" header="0.3" footer="0.3"/>
  <pageSetup paperSize="9" scale="73" orientation="landscape" horizontalDpi="0" verticalDpi="0" r:id="rId1"/>
  <rowBreaks count="3" manualBreakCount="3">
    <brk id="50" max="7" man="1"/>
    <brk id="70" max="7" man="1"/>
    <brk id="9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2021-07-20T06:09:46Z</cp:lastPrinted>
  <dcterms:created xsi:type="dcterms:W3CDTF">2021-07-06T15:30:06Z</dcterms:created>
  <dcterms:modified xsi:type="dcterms:W3CDTF">2021-07-20T06:15:38Z</dcterms:modified>
</cp:coreProperties>
</file>